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1355" windowHeight="6600" tabRatio="659" activeTab="1"/>
  </bookViews>
  <sheets>
    <sheet name="2017.  ősz" sheetId="7" r:id="rId1"/>
    <sheet name="Munka1" sheetId="8" r:id="rId2"/>
  </sheets>
  <calcPr calcId="125725"/>
  <fileRecoveryPr autoRecover="0"/>
</workbook>
</file>

<file path=xl/calcChain.xml><?xml version="1.0" encoding="utf-8"?>
<calcChain xmlns="http://schemas.openxmlformats.org/spreadsheetml/2006/main">
  <c r="L38" i="8"/>
  <c r="K38"/>
  <c r="J38"/>
  <c r="L29"/>
  <c r="L56"/>
  <c r="L37"/>
  <c r="L23"/>
  <c r="L54"/>
  <c r="L55"/>
  <c r="L52"/>
  <c r="L35"/>
  <c r="L13"/>
  <c r="L8"/>
  <c r="L12"/>
  <c r="L9"/>
  <c r="L47"/>
  <c r="L43"/>
  <c r="L48"/>
  <c r="L22"/>
  <c r="L34"/>
  <c r="L42"/>
  <c r="L49"/>
  <c r="L33"/>
  <c r="L30"/>
  <c r="L14"/>
  <c r="L27"/>
  <c r="L32"/>
  <c r="L10"/>
  <c r="L51"/>
  <c r="L25"/>
  <c r="L15"/>
  <c r="L21"/>
  <c r="L53"/>
  <c r="L11"/>
  <c r="L44"/>
  <c r="L50"/>
  <c r="L45"/>
  <c r="L17"/>
  <c r="L39"/>
  <c r="L24"/>
  <c r="L31"/>
  <c r="L19"/>
  <c r="L60"/>
  <c r="L28"/>
  <c r="L26"/>
  <c r="L20"/>
  <c r="L59"/>
  <c r="L46"/>
  <c r="L16"/>
  <c r="L18"/>
  <c r="L58"/>
  <c r="L40"/>
  <c r="L41"/>
  <c r="L36"/>
  <c r="L57"/>
  <c r="J46"/>
  <c r="K46" s="1"/>
  <c r="J59"/>
  <c r="K59" s="1"/>
  <c r="J20"/>
  <c r="K20" s="1"/>
  <c r="J26"/>
  <c r="K26" s="1"/>
  <c r="J28"/>
  <c r="K28" s="1"/>
  <c r="J60"/>
  <c r="K60" s="1"/>
  <c r="J19"/>
  <c r="K19" s="1"/>
  <c r="D19"/>
  <c r="D31"/>
  <c r="J31" s="1"/>
  <c r="K31" s="1"/>
  <c r="D24"/>
  <c r="J24" s="1"/>
  <c r="K24" s="1"/>
  <c r="J39"/>
  <c r="K39" s="1"/>
  <c r="D17"/>
  <c r="J17" s="1"/>
  <c r="K17" s="1"/>
  <c r="J45"/>
  <c r="K45" s="1"/>
  <c r="J50"/>
  <c r="K50" s="1"/>
  <c r="J44"/>
  <c r="K44" s="1"/>
  <c r="J11"/>
  <c r="K11" s="1"/>
  <c r="J53"/>
  <c r="K53" s="1"/>
  <c r="J21"/>
  <c r="K21" s="1"/>
  <c r="J15"/>
  <c r="K15" s="1"/>
  <c r="J25"/>
  <c r="K25" s="1"/>
  <c r="J51"/>
  <c r="K51" s="1"/>
  <c r="D51"/>
  <c r="J10"/>
  <c r="K10" s="1"/>
  <c r="D32"/>
  <c r="J32" s="1"/>
  <c r="K32" s="1"/>
  <c r="D27"/>
  <c r="J27" s="1"/>
  <c r="K27" s="1"/>
  <c r="J14"/>
  <c r="K14" s="1"/>
  <c r="D14"/>
  <c r="J30"/>
  <c r="K30" s="1"/>
  <c r="J33"/>
  <c r="K33" s="1"/>
  <c r="J49"/>
  <c r="K49" s="1"/>
  <c r="J42"/>
  <c r="K42" s="1"/>
  <c r="J34"/>
  <c r="K34" s="1"/>
  <c r="J22"/>
  <c r="K22" s="1"/>
  <c r="J48"/>
  <c r="K48" s="1"/>
  <c r="J43"/>
  <c r="K43" s="1"/>
  <c r="D47"/>
  <c r="J47" s="1"/>
  <c r="K47" s="1"/>
  <c r="J9"/>
  <c r="K9" s="1"/>
  <c r="J12"/>
  <c r="K12" s="1"/>
  <c r="D12"/>
  <c r="D8"/>
  <c r="J8" s="1"/>
  <c r="K8" s="1"/>
  <c r="D13"/>
  <c r="J13" s="1"/>
  <c r="K13" s="1"/>
  <c r="J35"/>
  <c r="K35" s="1"/>
  <c r="D52"/>
  <c r="J52" s="1"/>
  <c r="K52" s="1"/>
  <c r="J55"/>
  <c r="K55" s="1"/>
  <c r="D55"/>
  <c r="D54"/>
  <c r="J54" s="1"/>
  <c r="K54" s="1"/>
  <c r="J23"/>
  <c r="K23" s="1"/>
  <c r="J37"/>
  <c r="K37" s="1"/>
  <c r="J56"/>
  <c r="K56" s="1"/>
  <c r="J29"/>
  <c r="K29" s="1"/>
  <c r="D29"/>
  <c r="J36"/>
  <c r="K36" s="1"/>
  <c r="J41"/>
  <c r="K41" s="1"/>
  <c r="J40"/>
  <c r="K40" s="1"/>
  <c r="J58"/>
  <c r="K58" s="1"/>
  <c r="J18"/>
  <c r="K18" s="1"/>
  <c r="J16"/>
  <c r="K16" s="1"/>
  <c r="J57"/>
  <c r="K57" s="1"/>
  <c r="Q62" i="7"/>
  <c r="Q63"/>
  <c r="Q65"/>
  <c r="Q61"/>
  <c r="Q26"/>
  <c r="Q25"/>
  <c r="Q24"/>
  <c r="Q20"/>
  <c r="Q38"/>
  <c r="Q36"/>
  <c r="Q35"/>
  <c r="Q34"/>
  <c r="Q92" l="1"/>
  <c r="W92" s="1"/>
  <c r="Q94"/>
  <c r="Q90"/>
  <c r="Q93"/>
  <c r="W93" s="1"/>
  <c r="X18"/>
  <c r="W7"/>
  <c r="W8"/>
  <c r="W9"/>
  <c r="W10"/>
  <c r="W11"/>
  <c r="W12"/>
  <c r="W13"/>
  <c r="W14"/>
  <c r="W15"/>
  <c r="W16"/>
  <c r="W17"/>
  <c r="W18"/>
  <c r="W6"/>
  <c r="W21"/>
  <c r="W22"/>
  <c r="W23"/>
  <c r="W24"/>
  <c r="W25"/>
  <c r="W26"/>
  <c r="W27"/>
  <c r="W28"/>
  <c r="W29"/>
  <c r="W30"/>
  <c r="W31"/>
  <c r="W32"/>
  <c r="W20"/>
  <c r="W35"/>
  <c r="W36"/>
  <c r="W37"/>
  <c r="W38"/>
  <c r="W39"/>
  <c r="W40"/>
  <c r="W41"/>
  <c r="W42"/>
  <c r="W43"/>
  <c r="W44"/>
  <c r="W45"/>
  <c r="W34"/>
  <c r="W48"/>
  <c r="W49"/>
  <c r="W50"/>
  <c r="W51"/>
  <c r="W52"/>
  <c r="W53"/>
  <c r="W54"/>
  <c r="W55"/>
  <c r="W56"/>
  <c r="W57"/>
  <c r="W47"/>
  <c r="W62"/>
  <c r="W63"/>
  <c r="W64"/>
  <c r="W65"/>
  <c r="W66"/>
  <c r="W67"/>
  <c r="W68"/>
  <c r="W69"/>
  <c r="W70"/>
  <c r="W71"/>
  <c r="W72"/>
  <c r="W73"/>
  <c r="W61"/>
  <c r="Y75"/>
  <c r="Y76"/>
  <c r="Y77"/>
  <c r="Y78"/>
  <c r="Y79"/>
  <c r="Y80"/>
  <c r="Y81"/>
  <c r="Y82"/>
  <c r="Y83"/>
  <c r="Y84"/>
  <c r="Y85"/>
  <c r="W76"/>
  <c r="W77"/>
  <c r="W78"/>
  <c r="W79"/>
  <c r="W80"/>
  <c r="W81"/>
  <c r="W82"/>
  <c r="W83"/>
  <c r="W84"/>
  <c r="W85"/>
  <c r="W86"/>
  <c r="W87"/>
  <c r="W88"/>
  <c r="W75"/>
  <c r="Y90"/>
  <c r="Y91"/>
  <c r="Y92"/>
  <c r="Y93"/>
  <c r="Y94"/>
  <c r="Y95"/>
  <c r="Y96"/>
  <c r="Y97"/>
  <c r="Y98"/>
  <c r="Y99"/>
  <c r="Y100"/>
  <c r="W91"/>
  <c r="W94"/>
  <c r="W95"/>
  <c r="W96"/>
  <c r="W97"/>
  <c r="W98"/>
  <c r="W99"/>
  <c r="W100"/>
  <c r="W101"/>
  <c r="W90"/>
  <c r="W106"/>
  <c r="W107"/>
  <c r="W108"/>
  <c r="W109"/>
  <c r="W110"/>
  <c r="W111"/>
  <c r="W112"/>
  <c r="W113"/>
  <c r="W114"/>
  <c r="W115"/>
  <c r="W116"/>
  <c r="W105"/>
  <c r="Y40" l="1"/>
  <c r="Y31" l="1"/>
  <c r="Y86" l="1"/>
  <c r="X44"/>
  <c r="Y44"/>
  <c r="Q19" l="1"/>
  <c r="R19"/>
  <c r="S19"/>
  <c r="T19"/>
  <c r="U19"/>
  <c r="V19"/>
  <c r="P19"/>
  <c r="Y16"/>
  <c r="Y17"/>
  <c r="X16"/>
  <c r="X17"/>
  <c r="X114" l="1"/>
  <c r="X90" l="1"/>
  <c r="Y56" l="1"/>
  <c r="Y42"/>
  <c r="Y43"/>
  <c r="X42"/>
  <c r="X43"/>
  <c r="Y6"/>
  <c r="Y30"/>
  <c r="X14"/>
  <c r="X15"/>
  <c r="Y14"/>
  <c r="Y15"/>
  <c r="Y18"/>
  <c r="X40"/>
  <c r="P46"/>
  <c r="X106"/>
  <c r="X111"/>
  <c r="X109"/>
  <c r="X108"/>
  <c r="Y101"/>
  <c r="Y62"/>
  <c r="Y63"/>
  <c r="Y64"/>
  <c r="Y65"/>
  <c r="Y66"/>
  <c r="Y67"/>
  <c r="Y68"/>
  <c r="Y69"/>
  <c r="Y70"/>
  <c r="Y71"/>
  <c r="Y73"/>
  <c r="Y61"/>
  <c r="Y48"/>
  <c r="Y49"/>
  <c r="Y50"/>
  <c r="Y51"/>
  <c r="Y52"/>
  <c r="Y53"/>
  <c r="Y54"/>
  <c r="Y55"/>
  <c r="Y57"/>
  <c r="Y47"/>
  <c r="Y35"/>
  <c r="Y36"/>
  <c r="Y37"/>
  <c r="Y38"/>
  <c r="Y39"/>
  <c r="Y41"/>
  <c r="Y45"/>
  <c r="Y34"/>
  <c r="Y28"/>
  <c r="Y29"/>
  <c r="Y32"/>
  <c r="Y27"/>
  <c r="Y26"/>
  <c r="Y25"/>
  <c r="Y24"/>
  <c r="Y23"/>
  <c r="Y22"/>
  <c r="Y21"/>
  <c r="Y20"/>
  <c r="Y7"/>
  <c r="Y8"/>
  <c r="Y9"/>
  <c r="Y10"/>
  <c r="Y11"/>
  <c r="Y12"/>
  <c r="Y13"/>
  <c r="X97"/>
  <c r="X98"/>
  <c r="X54"/>
  <c r="X55"/>
  <c r="X70"/>
  <c r="X71"/>
  <c r="X10"/>
  <c r="X13"/>
  <c r="X20"/>
  <c r="X37"/>
  <c r="X36"/>
  <c r="X35"/>
  <c r="X67"/>
  <c r="X96"/>
  <c r="X95"/>
  <c r="X94"/>
  <c r="X93"/>
  <c r="X92"/>
  <c r="X91"/>
  <c r="X83"/>
  <c r="X79"/>
  <c r="X110"/>
  <c r="X107"/>
  <c r="X105"/>
  <c r="X112"/>
  <c r="X113"/>
  <c r="X77"/>
  <c r="X75"/>
  <c r="X78"/>
  <c r="X76"/>
  <c r="X82"/>
  <c r="X80"/>
  <c r="X81"/>
  <c r="X64"/>
  <c r="X68"/>
  <c r="X66"/>
  <c r="X65"/>
  <c r="X63"/>
  <c r="X61"/>
  <c r="X62"/>
  <c r="X69"/>
  <c r="X50"/>
  <c r="X52"/>
  <c r="X53"/>
  <c r="X48"/>
  <c r="X51"/>
  <c r="X47"/>
  <c r="X49"/>
  <c r="X38"/>
  <c r="X39"/>
  <c r="X34"/>
  <c r="X41"/>
  <c r="X25"/>
  <c r="X22"/>
  <c r="X27"/>
  <c r="X21"/>
  <c r="X26"/>
  <c r="X28"/>
  <c r="X23"/>
  <c r="X24"/>
  <c r="X11"/>
  <c r="X6"/>
  <c r="X9"/>
  <c r="X7"/>
  <c r="X8"/>
  <c r="X12"/>
  <c r="Q33"/>
  <c r="R33"/>
  <c r="S33"/>
  <c r="T33"/>
  <c r="U33"/>
  <c r="V33"/>
  <c r="P33"/>
  <c r="Q46"/>
  <c r="R46"/>
  <c r="S46"/>
  <c r="T46"/>
  <c r="U46"/>
  <c r="V46"/>
  <c r="P58"/>
  <c r="Q58"/>
  <c r="R58"/>
  <c r="S58"/>
  <c r="T58"/>
  <c r="U58"/>
  <c r="V58"/>
  <c r="P74"/>
  <c r="Q74"/>
  <c r="R74"/>
  <c r="S74"/>
  <c r="T74"/>
  <c r="U74"/>
  <c r="V74"/>
  <c r="P89"/>
  <c r="Q89"/>
  <c r="R89"/>
  <c r="S89"/>
  <c r="T89"/>
  <c r="U89"/>
  <c r="V89"/>
  <c r="P102"/>
  <c r="Q102"/>
  <c r="R102"/>
  <c r="S102"/>
  <c r="T102"/>
  <c r="U102"/>
  <c r="V102"/>
  <c r="P117"/>
  <c r="Q117"/>
  <c r="R117"/>
  <c r="S117"/>
  <c r="T117"/>
  <c r="U117"/>
  <c r="V117"/>
  <c r="Y19" l="1"/>
  <c r="W102"/>
  <c r="Y102"/>
  <c r="W89"/>
  <c r="W46"/>
  <c r="W19"/>
  <c r="W33"/>
  <c r="Y74"/>
  <c r="W74"/>
  <c r="W117"/>
  <c r="Y89"/>
  <c r="Y117"/>
  <c r="Y46"/>
  <c r="W58"/>
  <c r="Y58"/>
  <c r="Y33"/>
</calcChain>
</file>

<file path=xl/sharedStrings.xml><?xml version="1.0" encoding="utf-8"?>
<sst xmlns="http://schemas.openxmlformats.org/spreadsheetml/2006/main" count="431" uniqueCount="178">
  <si>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</si>
  <si>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</si>
  <si>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</si>
  <si>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</si>
  <si>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</si>
  <si>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</si>
  <si>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</si>
  <si>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</si>
  <si>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</si>
  <si>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összesen</t>
  </si>
  <si>
    <t>egyéni átlag</t>
  </si>
  <si>
    <t>Mérk.szám</t>
  </si>
  <si>
    <t>Csapat-</t>
  </si>
  <si>
    <t>létszám</t>
  </si>
  <si>
    <t>Sor-</t>
  </si>
  <si>
    <t>szám</t>
  </si>
  <si>
    <t xml:space="preserve">  &lt; Egyéni legjobb (csapaton belül)</t>
  </si>
  <si>
    <t>Összesen: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</si>
  <si>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</si>
  <si>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</si>
  <si>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</si>
  <si>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</si>
  <si>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</si>
  <si>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</si>
  <si>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</si>
  <si>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</si>
  <si>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</si>
  <si>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</si>
  <si>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</si>
  <si>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</si>
  <si>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</si>
  <si>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</si>
  <si>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</si>
  <si>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</si>
  <si>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</si>
  <si>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</si>
  <si>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</si>
  <si>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</si>
  <si>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</si>
  <si>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</si>
  <si>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</si>
  <si>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Litovel SE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</si>
  <si>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</si>
  <si>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</si>
  <si>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</si>
  <si>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</si>
  <si>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</si>
  <si>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</si>
  <si>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</si>
  <si>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</si>
  <si>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</si>
  <si>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</si>
  <si>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</si>
  <si>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</si>
  <si>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</si>
  <si>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</si>
  <si>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</si>
  <si>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</si>
  <si>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</si>
  <si>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</si>
  <si>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</si>
  <si>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</si>
  <si>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</si>
  <si>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</si>
  <si>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</si>
  <si>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</si>
  <si>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</si>
  <si>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</si>
  <si>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</si>
  <si>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</si>
  <si>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</si>
  <si>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</si>
  <si>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</si>
  <si>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</si>
  <si>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</si>
  <si>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</si>
  <si>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</si>
  <si>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</si>
  <si>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</si>
  <si>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</si>
  <si>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</si>
  <si>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</si>
  <si>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</si>
  <si>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</si>
  <si>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</si>
  <si>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</si>
  <si>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</si>
  <si>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</si>
  <si>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</si>
  <si>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</si>
  <si>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</si>
  <si>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</si>
  <si>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</si>
  <si>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</si>
  <si>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</si>
  <si>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</si>
  <si>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</si>
  <si>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</si>
  <si>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</si>
  <si>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</si>
  <si>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</si>
  <si>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</si>
  <si>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</si>
  <si>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</si>
  <si>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</si>
  <si>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</si>
  <si>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</si>
  <si>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</si>
  <si>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</si>
  <si>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Golyós Csajok</t>
  </si>
  <si>
    <t>Nyári edzőtábor bajnokság 2018 egyéni és cs eredmények</t>
  </si>
  <si>
    <t>Bankomat</t>
  </si>
  <si>
    <t>Tarkabarka</t>
  </si>
  <si>
    <t>Sághegyalja</t>
  </si>
  <si>
    <t>Cirák F. Söröző</t>
  </si>
  <si>
    <t>Ikervár</t>
  </si>
  <si>
    <t>Kis Gersd</t>
  </si>
  <si>
    <t>HORVÁTH RÓBERT</t>
  </si>
  <si>
    <t>KAJCSOSNÉ TÜNDE</t>
  </si>
  <si>
    <t>PÁJTER KRISZTIÁN</t>
  </si>
  <si>
    <t>NÉMETH ÁKOS</t>
  </si>
  <si>
    <t>ILLÉS GIZELLA</t>
  </si>
  <si>
    <t>MOLNÁRNÉ KATALIN</t>
  </si>
  <si>
    <t>LÓNAINÉ ERIKA</t>
  </si>
  <si>
    <t>MÓRICZNÉ ERZSI</t>
  </si>
  <si>
    <t>CSUKA PÉTER</t>
  </si>
  <si>
    <t>BŐDI JÓZSEF</t>
  </si>
  <si>
    <t>VASS LÁSZLÓ</t>
  </si>
  <si>
    <t>CSER LÁSZLÓ</t>
  </si>
  <si>
    <t>GERENCSÁR ÁRPÁD</t>
  </si>
  <si>
    <t>PÓCZA ZOLTÁN</t>
  </si>
  <si>
    <t>VINCZE FERENC</t>
  </si>
  <si>
    <t>CSERNÉ BORI</t>
  </si>
  <si>
    <t>TARCZI SÁNDOR</t>
  </si>
  <si>
    <t>TANAI ISTVÁN</t>
  </si>
  <si>
    <t>NYÉKI LAJOS</t>
  </si>
  <si>
    <t>HORVÁTH F. ZOLTÁN</t>
  </si>
  <si>
    <t>MESTERHÁZY KÁROLY</t>
  </si>
  <si>
    <t>KOVÁCS GÁBOR</t>
  </si>
  <si>
    <t>LUKÁCSI GYULA</t>
  </si>
  <si>
    <t>NÉMETH ISTVÁN</t>
  </si>
  <si>
    <t>RÖVID PÉTER</t>
  </si>
  <si>
    <t>NAGY TIFANI</t>
  </si>
  <si>
    <t>VASS ESZTER</t>
  </si>
  <si>
    <t>JÁMBOR ANTAL</t>
  </si>
  <si>
    <t>ISTENES KÁLMÁN</t>
  </si>
  <si>
    <t>KÖNCZÖL JÁOS</t>
  </si>
  <si>
    <t>SAVANYÓ LÁSZLÓ</t>
  </si>
  <si>
    <t>VARGA ÁRPÁD</t>
  </si>
  <si>
    <t>KONDORA ZSOLT</t>
  </si>
  <si>
    <t>NEUBAUER ANDREA</t>
  </si>
  <si>
    <t>KULCSÁRNÉ ARI</t>
  </si>
  <si>
    <t>BICZÓNÉ ILIKE</t>
  </si>
  <si>
    <t>PINTÉR ÁRPÁD</t>
  </si>
  <si>
    <t>VÁNKOS ZOLTÁN</t>
  </si>
  <si>
    <t>POMPER KÁROLY</t>
  </si>
  <si>
    <t>GALAMBOS VIKTÓRIA</t>
  </si>
  <si>
    <t>GAZDAG ERNŐ</t>
  </si>
  <si>
    <t>PÁL ZOLTÁN</t>
  </si>
  <si>
    <t>MIÜSITS ANDRÁS</t>
  </si>
  <si>
    <t>LÓNAI GÁBOR</t>
  </si>
  <si>
    <t>TÁTRAI LÁSZLÓ</t>
  </si>
  <si>
    <t>FODOR LAJOS</t>
  </si>
  <si>
    <t>HORVÁTH GÁBOR</t>
  </si>
  <si>
    <t>BELLA ERNŐ</t>
  </si>
  <si>
    <t>HORVÁTH ZOLTÁN</t>
  </si>
  <si>
    <t>SZALAI IMRE</t>
  </si>
  <si>
    <t>HARGITAI ISTVÁN</t>
  </si>
  <si>
    <t>KRUCZLER ZSOLT</t>
  </si>
  <si>
    <t>sorszám</t>
  </si>
  <si>
    <t>NÉV</t>
  </si>
  <si>
    <t>ÖSSZ FA</t>
  </si>
  <si>
    <t>ÁTLAG</t>
  </si>
  <si>
    <t>MÉRKŐZÉS</t>
  </si>
  <si>
    <r>
      <t xml:space="preserve">AZON JÁTÉKOSOK EREDMÉNYEIT TUDJUK CSAK FIGYELEMBE VENNI AKIK </t>
    </r>
    <r>
      <rPr>
        <b/>
        <i/>
        <u/>
        <sz val="10"/>
        <color rgb="FFC00000"/>
        <rFont val="Arial CE"/>
        <charset val="238"/>
      </rPr>
      <t>LEGALÁBB 4 MÉRKŐZÉSEN</t>
    </r>
    <r>
      <rPr>
        <b/>
        <sz val="10"/>
        <rFont val="Arial CE"/>
        <charset val="238"/>
      </rPr>
      <t xml:space="preserve">  RÉSZT VETTEK!</t>
    </r>
  </si>
  <si>
    <t>KÖNCZÖL JÁNOS</t>
  </si>
  <si>
    <t>NÉMETH ANDRÁS</t>
  </si>
  <si>
    <t>2018. JÚLIUS 16. HÉTFŐ</t>
  </si>
</sst>
</file>

<file path=xl/styles.xml><?xml version="1.0" encoding="utf-8"?>
<styleSheet xmlns="http://schemas.openxmlformats.org/spreadsheetml/2006/main">
  <fonts count="31">
    <font>
      <sz val="10"/>
      <name val="Arial CE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18"/>
      <name val="Arial CE"/>
    </font>
    <font>
      <b/>
      <sz val="10"/>
      <name val="Arial CE"/>
      <charset val="238"/>
    </font>
    <font>
      <b/>
      <i/>
      <sz val="10"/>
      <name val="Arial CE"/>
      <charset val="238"/>
    </font>
    <font>
      <sz val="10"/>
      <color theme="1"/>
      <name val="Arial CE"/>
      <charset val="238"/>
    </font>
    <font>
      <sz val="10"/>
      <color rgb="FFFF0000"/>
      <name val="Arial CE"/>
    </font>
    <font>
      <b/>
      <sz val="10"/>
      <color rgb="FF002060"/>
      <name val="Arial CE"/>
      <charset val="238"/>
    </font>
    <font>
      <b/>
      <sz val="12"/>
      <color theme="9" tint="-0.499984740745262"/>
      <name val="Arial CE"/>
      <charset val="238"/>
    </font>
    <font>
      <b/>
      <sz val="12"/>
      <color rgb="FFFF0000"/>
      <name val="Arial CE"/>
      <charset val="238"/>
    </font>
    <font>
      <sz val="10"/>
      <color theme="1"/>
      <name val="Arial CE"/>
    </font>
    <font>
      <b/>
      <sz val="10"/>
      <color rgb="FFC00000"/>
      <name val="Arial CE"/>
      <charset val="238"/>
    </font>
    <font>
      <b/>
      <sz val="14"/>
      <name val="Monotype Corsiva"/>
      <family val="4"/>
      <charset val="238"/>
    </font>
    <font>
      <sz val="14"/>
      <name val="Monotype Corsiva"/>
      <family val="4"/>
      <charset val="238"/>
    </font>
    <font>
      <b/>
      <sz val="14"/>
      <color rgb="FFC00000"/>
      <name val="Monotype Corsiva"/>
      <family val="4"/>
      <charset val="238"/>
    </font>
    <font>
      <b/>
      <sz val="14"/>
      <color rgb="FF002060"/>
      <name val="Monotype Corsiva"/>
      <family val="4"/>
      <charset val="238"/>
    </font>
    <font>
      <sz val="14"/>
      <color theme="1"/>
      <name val="Monotype Corsiva"/>
      <family val="4"/>
      <charset val="238"/>
    </font>
    <font>
      <b/>
      <sz val="22"/>
      <name val="Arial CE"/>
      <charset val="238"/>
    </font>
    <font>
      <sz val="22"/>
      <name val="Arial CE"/>
      <charset val="238"/>
    </font>
    <font>
      <b/>
      <i/>
      <u/>
      <sz val="10"/>
      <color rgb="FFC00000"/>
      <name val="Arial CE"/>
      <charset val="238"/>
    </font>
    <font>
      <b/>
      <sz val="12"/>
      <name val="Monotype Corsiva"/>
      <family val="4"/>
      <charset val="238"/>
    </font>
    <font>
      <b/>
      <sz val="12"/>
      <color rgb="FFFF0000"/>
      <name val="Monotype Corsiva"/>
      <family val="4"/>
      <charset val="238"/>
    </font>
    <font>
      <b/>
      <sz val="11"/>
      <name val="Elephant"/>
      <family val="1"/>
    </font>
    <font>
      <b/>
      <sz val="11"/>
      <color rgb="FF00B0F0"/>
      <name val="Elephant"/>
      <family val="1"/>
    </font>
    <font>
      <b/>
      <sz val="11"/>
      <color rgb="FFFF0000"/>
      <name val="Elephant"/>
      <family val="1"/>
    </font>
    <font>
      <sz val="14"/>
      <color theme="9"/>
      <name val="Monotype Corsiva"/>
      <family val="4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  <xf numFmtId="0" fontId="0" fillId="0" borderId="0" xfId="0" applyBorder="1"/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" fontId="3" fillId="0" borderId="11" xfId="0" applyNumberFormat="1" applyFont="1" applyBorder="1"/>
    <xf numFmtId="3" fontId="3" fillId="0" borderId="12" xfId="0" applyNumberFormat="1" applyFont="1" applyBorder="1"/>
    <xf numFmtId="3" fontId="3" fillId="0" borderId="13" xfId="0" applyNumberFormat="1" applyFont="1" applyBorder="1"/>
    <xf numFmtId="3" fontId="3" fillId="0" borderId="0" xfId="0" applyNumberFormat="1" applyFont="1" applyBorder="1"/>
    <xf numFmtId="0" fontId="0" fillId="0" borderId="10" xfId="0" applyBorder="1"/>
    <xf numFmtId="0" fontId="0" fillId="0" borderId="14" xfId="0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3" fontId="3" fillId="0" borderId="17" xfId="0" applyNumberFormat="1" applyFont="1" applyBorder="1"/>
    <xf numFmtId="0" fontId="1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textRotation="90"/>
    </xf>
    <xf numFmtId="0" fontId="0" fillId="0" borderId="19" xfId="0" applyBorder="1"/>
    <xf numFmtId="3" fontId="3" fillId="0" borderId="20" xfId="0" applyNumberFormat="1" applyFont="1" applyBorder="1"/>
    <xf numFmtId="0" fontId="5" fillId="0" borderId="0" xfId="0" applyFont="1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3" fontId="3" fillId="0" borderId="25" xfId="0" applyNumberFormat="1" applyFont="1" applyBorder="1"/>
    <xf numFmtId="0" fontId="0" fillId="0" borderId="26" xfId="0" applyBorder="1"/>
    <xf numFmtId="0" fontId="4" fillId="0" borderId="0" xfId="0" applyFont="1" applyAlignment="1">
      <alignment horizontal="center" vertical="center" wrapText="1"/>
    </xf>
    <xf numFmtId="3" fontId="5" fillId="0" borderId="0" xfId="0" applyNumberFormat="1" applyFont="1" applyBorder="1"/>
    <xf numFmtId="0" fontId="1" fillId="0" borderId="27" xfId="0" applyFont="1" applyBorder="1" applyAlignment="1">
      <alignment horizontal="center" vertical="center"/>
    </xf>
    <xf numFmtId="3" fontId="3" fillId="0" borderId="19" xfId="0" applyNumberFormat="1" applyFont="1" applyBorder="1"/>
    <xf numFmtId="0" fontId="0" fillId="0" borderId="28" xfId="0" applyBorder="1" applyAlignment="1">
      <alignment horizontal="center" vertical="center" textRotation="90"/>
    </xf>
    <xf numFmtId="0" fontId="0" fillId="0" borderId="9" xfId="0" applyFill="1" applyBorder="1"/>
    <xf numFmtId="0" fontId="0" fillId="0" borderId="6" xfId="0" applyFill="1" applyBorder="1"/>
    <xf numFmtId="0" fontId="0" fillId="0" borderId="0" xfId="0" applyFill="1"/>
    <xf numFmtId="0" fontId="1" fillId="0" borderId="29" xfId="0" applyFont="1" applyBorder="1" applyAlignment="1">
      <alignment horizontal="center" vertical="center"/>
    </xf>
    <xf numFmtId="0" fontId="0" fillId="0" borderId="30" xfId="0" applyBorder="1"/>
    <xf numFmtId="0" fontId="6" fillId="0" borderId="6" xfId="0" applyFont="1" applyBorder="1"/>
    <xf numFmtId="0" fontId="0" fillId="0" borderId="31" xfId="0" applyBorder="1"/>
    <xf numFmtId="0" fontId="10" fillId="0" borderId="6" xfId="0" applyFont="1" applyBorder="1"/>
    <xf numFmtId="0" fontId="0" fillId="0" borderId="15" xfId="0" applyFill="1" applyBorder="1"/>
    <xf numFmtId="0" fontId="0" fillId="0" borderId="32" xfId="0" applyBorder="1"/>
    <xf numFmtId="0" fontId="11" fillId="0" borderId="6" xfId="0" applyFont="1" applyBorder="1"/>
    <xf numFmtId="0" fontId="2" fillId="0" borderId="0" xfId="0" applyFont="1" applyFill="1" applyAlignment="1">
      <alignment horizontal="center" vertical="center"/>
    </xf>
    <xf numFmtId="3" fontId="3" fillId="0" borderId="32" xfId="0" applyNumberFormat="1" applyFont="1" applyBorder="1"/>
    <xf numFmtId="3" fontId="3" fillId="0" borderId="23" xfId="0" applyNumberFormat="1" applyFont="1" applyBorder="1"/>
    <xf numFmtId="3" fontId="3" fillId="0" borderId="30" xfId="0" applyNumberFormat="1" applyFont="1" applyBorder="1"/>
    <xf numFmtId="0" fontId="0" fillId="0" borderId="33" xfId="0" applyFill="1" applyBorder="1"/>
    <xf numFmtId="0" fontId="1" fillId="0" borderId="34" xfId="0" applyFont="1" applyBorder="1" applyAlignment="1">
      <alignment horizontal="center" vertical="center"/>
    </xf>
    <xf numFmtId="0" fontId="11" fillId="0" borderId="9" xfId="0" applyFont="1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7" fillId="0" borderId="0" xfId="0" applyFont="1" applyAlignment="1">
      <alignment horizontal="center"/>
    </xf>
    <xf numFmtId="0" fontId="8" fillId="0" borderId="3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0" fillId="0" borderId="34" xfId="0" applyBorder="1"/>
    <xf numFmtId="0" fontId="0" fillId="0" borderId="14" xfId="0" applyBorder="1"/>
    <xf numFmtId="0" fontId="0" fillId="0" borderId="45" xfId="0" applyBorder="1"/>
    <xf numFmtId="0" fontId="3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3" fontId="8" fillId="0" borderId="0" xfId="0" applyNumberFormat="1" applyFont="1" applyFill="1"/>
    <xf numFmtId="0" fontId="3" fillId="0" borderId="45" xfId="0" applyFont="1" applyBorder="1" applyAlignment="1">
      <alignment horizontal="center" vertical="top"/>
    </xf>
    <xf numFmtId="0" fontId="9" fillId="0" borderId="27" xfId="0" applyFont="1" applyBorder="1"/>
    <xf numFmtId="4" fontId="12" fillId="0" borderId="1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4" fontId="12" fillId="0" borderId="47" xfId="0" applyNumberFormat="1" applyFont="1" applyBorder="1" applyAlignment="1">
      <alignment horizontal="center" vertical="center"/>
    </xf>
    <xf numFmtId="3" fontId="12" fillId="0" borderId="18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4" fontId="12" fillId="0" borderId="46" xfId="0" applyNumberFormat="1" applyFont="1" applyBorder="1" applyAlignment="1">
      <alignment horizontal="center" vertical="center"/>
    </xf>
    <xf numFmtId="3" fontId="12" fillId="0" borderId="45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  <xf numFmtId="4" fontId="12" fillId="0" borderId="29" xfId="0" applyNumberFormat="1" applyFont="1" applyBorder="1" applyAlignment="1">
      <alignment horizontal="center" vertical="center"/>
    </xf>
    <xf numFmtId="4" fontId="12" fillId="0" borderId="48" xfId="0" applyNumberFormat="1" applyFont="1" applyBorder="1" applyAlignment="1">
      <alignment horizontal="center" vertical="center"/>
    </xf>
    <xf numFmtId="0" fontId="13" fillId="0" borderId="19" xfId="0" applyFont="1" applyBorder="1"/>
    <xf numFmtId="3" fontId="13" fillId="0" borderId="20" xfId="0" applyNumberFormat="1" applyFont="1" applyBorder="1"/>
    <xf numFmtId="0" fontId="13" fillId="0" borderId="26" xfId="0" applyFont="1" applyBorder="1"/>
    <xf numFmtId="3" fontId="13" fillId="0" borderId="25" xfId="0" applyNumberFormat="1" applyFont="1" applyBorder="1"/>
    <xf numFmtId="3" fontId="13" fillId="0" borderId="18" xfId="0" applyNumberFormat="1" applyFont="1" applyBorder="1"/>
    <xf numFmtId="4" fontId="14" fillId="0" borderId="0" xfId="0" applyNumberFormat="1" applyFont="1" applyFill="1" applyBorder="1" applyAlignment="1">
      <alignment horizontal="center" vertical="center"/>
    </xf>
    <xf numFmtId="4" fontId="12" fillId="0" borderId="35" xfId="0" applyNumberFormat="1" applyFont="1" applyBorder="1" applyAlignment="1">
      <alignment horizontal="center" vertical="center"/>
    </xf>
    <xf numFmtId="0" fontId="15" fillId="0" borderId="6" xfId="0" applyFont="1" applyBorder="1"/>
    <xf numFmtId="0" fontId="0" fillId="0" borderId="6" xfId="0" applyFont="1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3" fontId="3" fillId="0" borderId="56" xfId="0" applyNumberFormat="1" applyFont="1" applyBorder="1"/>
    <xf numFmtId="0" fontId="0" fillId="0" borderId="57" xfId="0" applyBorder="1"/>
    <xf numFmtId="0" fontId="0" fillId="0" borderId="58" xfId="0" applyBorder="1"/>
    <xf numFmtId="0" fontId="8" fillId="0" borderId="14" xfId="0" applyFont="1" applyBorder="1" applyAlignment="1">
      <alignment horizontal="center" vertical="top" wrapText="1"/>
    </xf>
    <xf numFmtId="0" fontId="8" fillId="0" borderId="5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0" fillId="0" borderId="61" xfId="0" applyBorder="1"/>
    <xf numFmtId="0" fontId="0" fillId="0" borderId="62" xfId="0" applyBorder="1"/>
    <xf numFmtId="0" fontId="0" fillId="0" borderId="63" xfId="0" applyBorder="1"/>
    <xf numFmtId="0" fontId="1" fillId="0" borderId="64" xfId="0" applyFont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23" xfId="0" applyFont="1" applyBorder="1"/>
    <xf numFmtId="0" fontId="15" fillId="0" borderId="9" xfId="0" applyFont="1" applyBorder="1"/>
    <xf numFmtId="0" fontId="0" fillId="0" borderId="4" xfId="0" applyFont="1" applyBorder="1"/>
    <xf numFmtId="0" fontId="16" fillId="0" borderId="6" xfId="0" applyFont="1" applyBorder="1"/>
    <xf numFmtId="0" fontId="11" fillId="0" borderId="22" xfId="0" applyFont="1" applyBorder="1"/>
    <xf numFmtId="0" fontId="5" fillId="0" borderId="0" xfId="0" applyFont="1"/>
    <xf numFmtId="0" fontId="12" fillId="0" borderId="2" xfId="0" applyNumberFormat="1" applyFont="1" applyBorder="1" applyAlignment="1">
      <alignment horizontal="center" vertical="center"/>
    </xf>
    <xf numFmtId="0" fontId="9" fillId="0" borderId="0" xfId="0" applyFont="1" applyAlignment="1"/>
    <xf numFmtId="0" fontId="8" fillId="0" borderId="0" xfId="0" applyFont="1" applyAlignment="1">
      <alignment horizontal="center"/>
    </xf>
    <xf numFmtId="0" fontId="0" fillId="0" borderId="4" xfId="0" applyFill="1" applyBorder="1"/>
    <xf numFmtId="0" fontId="11" fillId="0" borderId="4" xfId="0" applyFont="1" applyBorder="1"/>
    <xf numFmtId="0" fontId="0" fillId="0" borderId="22" xfId="0" applyBorder="1"/>
    <xf numFmtId="3" fontId="17" fillId="0" borderId="11" xfId="0" applyNumberFormat="1" applyFont="1" applyBorder="1"/>
    <xf numFmtId="4" fontId="20" fillId="0" borderId="2" xfId="0" applyNumberFormat="1" applyFont="1" applyBorder="1" applyAlignment="1">
      <alignment horizontal="center" vertical="center"/>
    </xf>
    <xf numFmtId="0" fontId="20" fillId="0" borderId="2" xfId="0" applyNumberFormat="1" applyFont="1" applyBorder="1" applyAlignment="1">
      <alignment horizontal="center" vertical="center"/>
    </xf>
    <xf numFmtId="0" fontId="17" fillId="0" borderId="5" xfId="0" applyFont="1" applyBorder="1"/>
    <xf numFmtId="0" fontId="18" fillId="0" borderId="6" xfId="0" applyFont="1" applyBorder="1"/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right" vertical="center"/>
    </xf>
    <xf numFmtId="0" fontId="18" fillId="0" borderId="23" xfId="0" applyFont="1" applyBorder="1"/>
    <xf numFmtId="0" fontId="25" fillId="0" borderId="5" xfId="0" applyFont="1" applyBorder="1"/>
    <xf numFmtId="0" fontId="26" fillId="0" borderId="3" xfId="0" applyFont="1" applyBorder="1"/>
    <xf numFmtId="0" fontId="26" fillId="0" borderId="5" xfId="0" applyFont="1" applyBorder="1"/>
    <xf numFmtId="0" fontId="26" fillId="0" borderId="15" xfId="0" applyFont="1" applyBorder="1"/>
    <xf numFmtId="0" fontId="25" fillId="0" borderId="3" xfId="0" applyFont="1" applyBorder="1"/>
    <xf numFmtId="0" fontId="25" fillId="0" borderId="5" xfId="0" applyFont="1" applyFill="1" applyBorder="1"/>
    <xf numFmtId="0" fontId="25" fillId="0" borderId="66" xfId="0" applyFont="1" applyBorder="1"/>
    <xf numFmtId="0" fontId="0" fillId="0" borderId="67" xfId="0" applyBorder="1"/>
    <xf numFmtId="3" fontId="3" fillId="0" borderId="68" xfId="0" applyNumberFormat="1" applyFont="1" applyBorder="1"/>
    <xf numFmtId="0" fontId="12" fillId="0" borderId="29" xfId="0" applyNumberFormat="1" applyFont="1" applyBorder="1" applyAlignment="1">
      <alignment horizontal="center" vertical="center"/>
    </xf>
    <xf numFmtId="0" fontId="16" fillId="0" borderId="65" xfId="0" applyFont="1" applyBorder="1" applyAlignment="1">
      <alignment horizontal="center"/>
    </xf>
    <xf numFmtId="0" fontId="18" fillId="0" borderId="65" xfId="0" applyFont="1" applyBorder="1"/>
    <xf numFmtId="0" fontId="19" fillId="0" borderId="65" xfId="0" applyFont="1" applyBorder="1"/>
    <xf numFmtId="3" fontId="17" fillId="0" borderId="65" xfId="0" applyNumberFormat="1" applyFont="1" applyBorder="1"/>
    <xf numFmtId="4" fontId="20" fillId="0" borderId="65" xfId="0" applyNumberFormat="1" applyFont="1" applyBorder="1" applyAlignment="1">
      <alignment horizontal="center" vertical="center"/>
    </xf>
    <xf numFmtId="0" fontId="20" fillId="0" borderId="65" xfId="0" applyNumberFormat="1" applyFont="1" applyBorder="1" applyAlignment="1">
      <alignment horizontal="center" vertical="center"/>
    </xf>
    <xf numFmtId="0" fontId="21" fillId="0" borderId="65" xfId="0" applyFont="1" applyBorder="1"/>
    <xf numFmtId="0" fontId="0" fillId="0" borderId="65" xfId="0" applyBorder="1"/>
    <xf numFmtId="3" fontId="3" fillId="0" borderId="65" xfId="0" applyNumberFormat="1" applyFont="1" applyBorder="1"/>
    <xf numFmtId="4" fontId="12" fillId="0" borderId="65" xfId="0" applyNumberFormat="1" applyFont="1" applyBorder="1" applyAlignment="1">
      <alignment horizontal="center" vertical="center"/>
    </xf>
    <xf numFmtId="0" fontId="12" fillId="0" borderId="65" xfId="0" applyNumberFormat="1" applyFont="1" applyBorder="1" applyAlignment="1">
      <alignment horizontal="center" vertical="center"/>
    </xf>
    <xf numFmtId="0" fontId="27" fillId="0" borderId="65" xfId="0" applyFont="1" applyBorder="1"/>
    <xf numFmtId="0" fontId="28" fillId="0" borderId="65" xfId="0" applyFont="1" applyBorder="1"/>
    <xf numFmtId="0" fontId="29" fillId="0" borderId="65" xfId="0" applyFont="1" applyBorder="1"/>
    <xf numFmtId="0" fontId="30" fillId="0" borderId="65" xfId="0" applyFont="1" applyBorder="1"/>
    <xf numFmtId="0" fontId="1" fillId="2" borderId="34" xfId="0" applyFont="1" applyFill="1" applyBorder="1" applyAlignment="1">
      <alignment horizontal="center" vertical="center" textRotation="90"/>
    </xf>
    <xf numFmtId="0" fontId="0" fillId="2" borderId="14" xfId="0" applyFill="1" applyBorder="1" applyAlignment="1">
      <alignment horizontal="center" vertical="center" textRotation="90"/>
    </xf>
    <xf numFmtId="0" fontId="1" fillId="2" borderId="14" xfId="0" applyFont="1" applyFill="1" applyBorder="1" applyAlignment="1">
      <alignment horizontal="center" vertical="center" textRotation="90"/>
    </xf>
    <xf numFmtId="0" fontId="1" fillId="2" borderId="45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center"/>
    </xf>
    <xf numFmtId="0" fontId="5" fillId="0" borderId="0" xfId="0" applyFont="1" applyAlignment="1"/>
    <xf numFmtId="0" fontId="0" fillId="0" borderId="0" xfId="0" applyAlignme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Office_Word_dokumentum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Z118"/>
  <sheetViews>
    <sheetView topLeftCell="A88" zoomScale="80" zoomScaleNormal="80" zoomScaleSheetLayoutView="100" workbookViewId="0">
      <selection activeCell="E132" sqref="E132"/>
    </sheetView>
  </sheetViews>
  <sheetFormatPr defaultRowHeight="15.75"/>
  <cols>
    <col min="1" max="1" width="9.140625" customWidth="1"/>
    <col min="2" max="2" width="4.7109375" customWidth="1"/>
    <col min="3" max="3" width="7.140625" style="1" customWidth="1"/>
    <col min="4" max="4" width="5.85546875" customWidth="1"/>
    <col min="5" max="5" width="25" customWidth="1"/>
    <col min="6" max="14" width="9.7109375" hidden="1" customWidth="1"/>
    <col min="15" max="15" width="13.5703125" hidden="1" customWidth="1"/>
    <col min="16" max="16" width="8.7109375" customWidth="1"/>
    <col min="17" max="20" width="9.28515625" bestFit="1" customWidth="1"/>
    <col min="21" max="22" width="9.42578125" bestFit="1" customWidth="1"/>
    <col min="23" max="23" width="11.42578125" customWidth="1"/>
    <col min="24" max="24" width="9.5703125" customWidth="1"/>
    <col min="25" max="25" width="12" customWidth="1"/>
    <col min="26" max="26" width="9.7109375" bestFit="1" customWidth="1"/>
  </cols>
  <sheetData>
    <row r="2" spans="1:26" ht="23.25">
      <c r="E2" s="169" t="s">
        <v>110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</row>
    <row r="3" spans="1:26" ht="24" thickBot="1"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</row>
    <row r="4" spans="1:26" ht="12.75">
      <c r="A4" s="69" t="s">
        <v>12</v>
      </c>
      <c r="C4" s="76" t="s">
        <v>14</v>
      </c>
    </row>
    <row r="5" spans="1:26" ht="30.75" customHeight="1" thickBot="1">
      <c r="A5" s="110" t="s">
        <v>13</v>
      </c>
      <c r="C5" s="78" t="s">
        <v>15</v>
      </c>
      <c r="F5" s="9" t="s">
        <v>0</v>
      </c>
      <c r="G5" s="9" t="s">
        <v>1</v>
      </c>
      <c r="H5" s="9" t="s">
        <v>2</v>
      </c>
      <c r="I5" s="9" t="s">
        <v>3</v>
      </c>
      <c r="J5" s="9" t="s">
        <v>4</v>
      </c>
      <c r="K5" s="9" t="s">
        <v>5</v>
      </c>
      <c r="L5" s="9" t="s">
        <v>6</v>
      </c>
      <c r="M5" s="9" t="s">
        <v>7</v>
      </c>
      <c r="N5" s="9" t="s">
        <v>8</v>
      </c>
      <c r="O5" s="1" t="s">
        <v>9</v>
      </c>
      <c r="P5" s="9" t="s">
        <v>0</v>
      </c>
      <c r="Q5" s="9" t="s">
        <v>1</v>
      </c>
      <c r="R5" s="9" t="s">
        <v>2</v>
      </c>
      <c r="S5" s="9" t="s">
        <v>3</v>
      </c>
      <c r="T5" s="9" t="s">
        <v>4</v>
      </c>
      <c r="U5" s="9" t="s">
        <v>5</v>
      </c>
      <c r="V5" s="9" t="s">
        <v>6</v>
      </c>
      <c r="W5" s="1" t="s">
        <v>9</v>
      </c>
      <c r="X5" s="36" t="s">
        <v>10</v>
      </c>
      <c r="Y5" s="75" t="s">
        <v>11</v>
      </c>
    </row>
    <row r="6" spans="1:26" ht="15.75" customHeight="1" thickBot="1">
      <c r="A6" s="111" t="s">
        <v>18</v>
      </c>
      <c r="B6" s="108"/>
      <c r="C6" s="57" t="s">
        <v>18</v>
      </c>
      <c r="D6" s="165" t="s">
        <v>111</v>
      </c>
      <c r="E6" s="99" t="s">
        <v>117</v>
      </c>
      <c r="F6" s="3"/>
      <c r="G6" s="3"/>
      <c r="H6" s="3"/>
      <c r="I6" s="3"/>
      <c r="J6" s="3"/>
      <c r="K6" s="3"/>
      <c r="L6" s="3"/>
      <c r="M6" s="3"/>
      <c r="N6" s="3"/>
      <c r="O6" s="16"/>
      <c r="P6" s="3">
        <v>270</v>
      </c>
      <c r="Q6" s="3"/>
      <c r="R6" s="3">
        <v>208</v>
      </c>
      <c r="S6" s="3">
        <v>207</v>
      </c>
      <c r="T6" s="3"/>
      <c r="U6" s="3"/>
      <c r="V6" s="3"/>
      <c r="W6" s="16">
        <f>P6+Q6+R6+S6+T6+U6+V6</f>
        <v>685</v>
      </c>
      <c r="X6" s="81">
        <f t="shared" ref="X6:X17" si="0">W6/COUNTIF(P6:V6,"&gt;0")</f>
        <v>228.33333333333334</v>
      </c>
      <c r="Y6">
        <f t="shared" ref="Y6:Y18" si="1">COUNTIF(P6:V6,"&gt;0")</f>
        <v>3</v>
      </c>
    </row>
    <row r="7" spans="1:26" ht="16.5" thickBot="1">
      <c r="A7" s="112" t="s">
        <v>19</v>
      </c>
      <c r="B7" s="109"/>
      <c r="C7" s="22" t="s">
        <v>19</v>
      </c>
      <c r="D7" s="167"/>
      <c r="E7" s="100" t="s">
        <v>118</v>
      </c>
      <c r="F7" s="5"/>
      <c r="G7" s="5"/>
      <c r="H7" s="5"/>
      <c r="I7" s="5"/>
      <c r="J7" s="5"/>
      <c r="K7" s="5"/>
      <c r="L7" s="5"/>
      <c r="M7" s="5"/>
      <c r="N7" s="5"/>
      <c r="O7" s="17"/>
      <c r="P7" s="98">
        <v>241</v>
      </c>
      <c r="Q7" s="97">
        <v>243</v>
      </c>
      <c r="R7" s="46">
        <v>276</v>
      </c>
      <c r="S7" s="98">
        <v>267</v>
      </c>
      <c r="T7" s="5"/>
      <c r="U7" s="98"/>
      <c r="V7" s="98"/>
      <c r="W7" s="16">
        <f t="shared" ref="W7:W18" si="2">P7+Q7+R7+S7+T7+U7+V7</f>
        <v>1027</v>
      </c>
      <c r="X7" s="81">
        <f t="shared" si="0"/>
        <v>256.75</v>
      </c>
      <c r="Y7">
        <f t="shared" si="1"/>
        <v>4</v>
      </c>
    </row>
    <row r="8" spans="1:26" ht="16.5" thickBot="1">
      <c r="A8" s="112" t="s">
        <v>20</v>
      </c>
      <c r="B8" s="109"/>
      <c r="C8" s="22" t="s">
        <v>20</v>
      </c>
      <c r="D8" s="167"/>
      <c r="E8" s="100" t="s">
        <v>119</v>
      </c>
      <c r="F8" s="5"/>
      <c r="G8" s="5"/>
      <c r="H8" s="5"/>
      <c r="I8" s="5"/>
      <c r="J8" s="5"/>
      <c r="K8" s="5"/>
      <c r="L8" s="5"/>
      <c r="M8" s="5"/>
      <c r="N8" s="5"/>
      <c r="O8" s="17"/>
      <c r="P8" s="5">
        <v>255</v>
      </c>
      <c r="Q8" s="5">
        <v>233</v>
      </c>
      <c r="R8" s="5"/>
      <c r="S8" s="5">
        <v>252</v>
      </c>
      <c r="T8" s="5"/>
      <c r="U8" s="5"/>
      <c r="V8" s="5"/>
      <c r="W8" s="16">
        <f t="shared" si="2"/>
        <v>740</v>
      </c>
      <c r="X8" s="81">
        <f t="shared" si="0"/>
        <v>246.66666666666666</v>
      </c>
      <c r="Y8">
        <f t="shared" si="1"/>
        <v>3</v>
      </c>
    </row>
    <row r="9" spans="1:26" ht="16.5" thickBot="1">
      <c r="A9" s="112" t="s">
        <v>21</v>
      </c>
      <c r="B9" s="109"/>
      <c r="C9" s="22" t="s">
        <v>21</v>
      </c>
      <c r="D9" s="167"/>
      <c r="E9" s="100" t="s">
        <v>120</v>
      </c>
      <c r="F9" s="5"/>
      <c r="G9" s="5"/>
      <c r="H9" s="5"/>
      <c r="I9" s="5"/>
      <c r="J9" s="5"/>
      <c r="K9" s="5"/>
      <c r="L9" s="5"/>
      <c r="M9" s="5"/>
      <c r="N9" s="5"/>
      <c r="O9" s="17"/>
      <c r="P9" s="5">
        <v>231</v>
      </c>
      <c r="Q9" s="5">
        <v>230</v>
      </c>
      <c r="R9" s="98">
        <v>215</v>
      </c>
      <c r="S9" s="5"/>
      <c r="T9" s="5"/>
      <c r="U9" s="5"/>
      <c r="V9" s="5"/>
      <c r="W9" s="16">
        <f t="shared" si="2"/>
        <v>676</v>
      </c>
      <c r="X9" s="81">
        <f t="shared" si="0"/>
        <v>225.33333333333334</v>
      </c>
      <c r="Y9">
        <f t="shared" si="1"/>
        <v>3</v>
      </c>
    </row>
    <row r="10" spans="1:26" ht="16.5" thickBot="1">
      <c r="A10" s="112" t="s">
        <v>22</v>
      </c>
      <c r="B10" s="109"/>
      <c r="C10" s="22" t="s">
        <v>22</v>
      </c>
      <c r="D10" s="167"/>
      <c r="E10" s="100" t="s">
        <v>159</v>
      </c>
      <c r="F10" s="5"/>
      <c r="G10" s="5"/>
      <c r="H10" s="5"/>
      <c r="I10" s="5"/>
      <c r="J10" s="5"/>
      <c r="K10" s="5"/>
      <c r="L10" s="5"/>
      <c r="M10" s="5"/>
      <c r="N10" s="5"/>
      <c r="O10" s="17"/>
      <c r="P10" s="42"/>
      <c r="Q10" s="5">
        <v>241</v>
      </c>
      <c r="R10" s="5"/>
      <c r="S10" s="97"/>
      <c r="T10" s="5"/>
      <c r="U10" s="5"/>
      <c r="V10" s="5"/>
      <c r="W10" s="16">
        <f t="shared" si="2"/>
        <v>241</v>
      </c>
      <c r="X10" s="81">
        <f t="shared" si="0"/>
        <v>241</v>
      </c>
      <c r="Y10">
        <f t="shared" si="1"/>
        <v>1</v>
      </c>
      <c r="Z10" s="43"/>
    </row>
    <row r="11" spans="1:26" ht="16.5" thickBot="1">
      <c r="A11" s="112" t="s">
        <v>23</v>
      </c>
      <c r="B11" s="109"/>
      <c r="C11" s="22" t="s">
        <v>23</v>
      </c>
      <c r="D11" s="167"/>
      <c r="E11" s="101" t="s">
        <v>161</v>
      </c>
      <c r="F11" s="8"/>
      <c r="G11" s="8"/>
      <c r="H11" s="8"/>
      <c r="I11" s="8"/>
      <c r="J11" s="8"/>
      <c r="K11" s="8"/>
      <c r="L11" s="8"/>
      <c r="M11" s="8"/>
      <c r="N11" s="8"/>
      <c r="O11" s="18"/>
      <c r="P11" s="41"/>
      <c r="Q11" s="8"/>
      <c r="R11" s="8">
        <v>254</v>
      </c>
      <c r="S11" s="8"/>
      <c r="T11" s="8"/>
      <c r="U11" s="8"/>
      <c r="V11" s="8"/>
      <c r="W11" s="16">
        <f t="shared" si="2"/>
        <v>254</v>
      </c>
      <c r="X11" s="81">
        <f t="shared" si="0"/>
        <v>254</v>
      </c>
      <c r="Y11">
        <f t="shared" si="1"/>
        <v>1</v>
      </c>
      <c r="Z11" s="43"/>
    </row>
    <row r="12" spans="1:26" ht="16.5" thickBot="1">
      <c r="A12" s="112" t="s">
        <v>24</v>
      </c>
      <c r="B12" s="109"/>
      <c r="C12" s="22" t="s">
        <v>24</v>
      </c>
      <c r="D12" s="167"/>
      <c r="E12" s="101" t="s">
        <v>167</v>
      </c>
      <c r="F12" s="8"/>
      <c r="G12" s="8"/>
      <c r="H12" s="8"/>
      <c r="I12" s="8"/>
      <c r="J12" s="8"/>
      <c r="K12" s="8"/>
      <c r="L12" s="8"/>
      <c r="M12" s="8"/>
      <c r="N12" s="8"/>
      <c r="O12" s="18"/>
      <c r="P12" s="8"/>
      <c r="Q12" s="8"/>
      <c r="R12" s="8"/>
      <c r="S12" s="119">
        <v>280</v>
      </c>
      <c r="T12" s="8"/>
      <c r="U12" s="8"/>
      <c r="V12" s="8"/>
      <c r="W12" s="16">
        <f t="shared" si="2"/>
        <v>280</v>
      </c>
      <c r="X12" s="81">
        <f t="shared" si="0"/>
        <v>280</v>
      </c>
      <c r="Y12">
        <f t="shared" si="1"/>
        <v>1</v>
      </c>
      <c r="Z12" s="43"/>
    </row>
    <row r="13" spans="1:26" ht="16.5" thickBot="1">
      <c r="A13" s="112" t="s">
        <v>25</v>
      </c>
      <c r="B13" s="109"/>
      <c r="C13" s="22" t="s">
        <v>25</v>
      </c>
      <c r="D13" s="167"/>
      <c r="E13" s="102"/>
      <c r="F13" s="50"/>
      <c r="G13" s="50"/>
      <c r="H13" s="50"/>
      <c r="I13" s="50"/>
      <c r="J13" s="50"/>
      <c r="K13" s="50"/>
      <c r="L13" s="50"/>
      <c r="M13" s="50"/>
      <c r="N13" s="50"/>
      <c r="O13" s="53"/>
      <c r="P13" s="50"/>
      <c r="Q13" s="50"/>
      <c r="R13" s="50"/>
      <c r="S13" s="50"/>
      <c r="T13" s="50"/>
      <c r="U13" s="50"/>
      <c r="V13" s="50"/>
      <c r="W13" s="16">
        <f t="shared" si="2"/>
        <v>0</v>
      </c>
      <c r="X13" s="81" t="e">
        <f t="shared" si="0"/>
        <v>#DIV/0!</v>
      </c>
      <c r="Y13">
        <f t="shared" si="1"/>
        <v>0</v>
      </c>
      <c r="Z13" s="43"/>
    </row>
    <row r="14" spans="1:26" ht="16.5" thickBot="1">
      <c r="A14" s="112" t="s">
        <v>26</v>
      </c>
      <c r="B14" s="109"/>
      <c r="C14" s="22" t="s">
        <v>26</v>
      </c>
      <c r="D14" s="167"/>
      <c r="E14" s="103"/>
      <c r="F14" s="32"/>
      <c r="G14" s="32"/>
      <c r="H14" s="32"/>
      <c r="I14" s="32"/>
      <c r="J14" s="32"/>
      <c r="K14" s="32"/>
      <c r="L14" s="32"/>
      <c r="M14" s="32"/>
      <c r="N14" s="32"/>
      <c r="O14" s="54"/>
      <c r="P14" s="32"/>
      <c r="Q14" s="32"/>
      <c r="R14" s="32"/>
      <c r="S14" s="32"/>
      <c r="T14" s="32"/>
      <c r="U14" s="32"/>
      <c r="V14" s="32"/>
      <c r="W14" s="16">
        <f t="shared" si="2"/>
        <v>0</v>
      </c>
      <c r="X14" s="81" t="e">
        <f t="shared" si="0"/>
        <v>#DIV/0!</v>
      </c>
      <c r="Y14">
        <f t="shared" si="1"/>
        <v>0</v>
      </c>
      <c r="Z14" s="43"/>
    </row>
    <row r="15" spans="1:26" ht="16.5" thickBot="1">
      <c r="A15" s="112" t="s">
        <v>27</v>
      </c>
      <c r="B15" s="109"/>
      <c r="C15" s="22" t="s">
        <v>27</v>
      </c>
      <c r="D15" s="167"/>
      <c r="E15" s="103"/>
      <c r="F15" s="32"/>
      <c r="G15" s="32"/>
      <c r="H15" s="32"/>
      <c r="I15" s="32"/>
      <c r="J15" s="32"/>
      <c r="K15" s="32"/>
      <c r="L15" s="32"/>
      <c r="M15" s="32"/>
      <c r="N15" s="32"/>
      <c r="O15" s="54"/>
      <c r="P15" s="32"/>
      <c r="Q15" s="32"/>
      <c r="R15" s="32"/>
      <c r="S15" s="32"/>
      <c r="T15" s="32"/>
      <c r="U15" s="32"/>
      <c r="V15" s="32"/>
      <c r="W15" s="16">
        <f t="shared" si="2"/>
        <v>0</v>
      </c>
      <c r="X15" s="81" t="e">
        <f t="shared" si="0"/>
        <v>#DIV/0!</v>
      </c>
      <c r="Y15">
        <f t="shared" si="1"/>
        <v>0</v>
      </c>
      <c r="Z15" s="43"/>
    </row>
    <row r="16" spans="1:26" ht="16.5" thickBot="1">
      <c r="A16" s="112" t="s">
        <v>28</v>
      </c>
      <c r="B16" s="109"/>
      <c r="C16" s="22" t="s">
        <v>28</v>
      </c>
      <c r="D16" s="167"/>
      <c r="E16" s="105"/>
      <c r="F16" s="106"/>
      <c r="G16" s="106"/>
      <c r="H16" s="106"/>
      <c r="I16" s="106"/>
      <c r="J16" s="106"/>
      <c r="K16" s="106"/>
      <c r="L16" s="106"/>
      <c r="M16" s="106"/>
      <c r="N16" s="106"/>
      <c r="O16" s="107"/>
      <c r="P16" s="106"/>
      <c r="Q16" s="106"/>
      <c r="R16" s="106"/>
      <c r="S16" s="106"/>
      <c r="T16" s="106"/>
      <c r="U16" s="106"/>
      <c r="V16" s="106"/>
      <c r="W16" s="16">
        <f t="shared" si="2"/>
        <v>0</v>
      </c>
      <c r="X16" s="81" t="e">
        <f t="shared" si="0"/>
        <v>#DIV/0!</v>
      </c>
      <c r="Y16">
        <f t="shared" si="1"/>
        <v>0</v>
      </c>
      <c r="Z16" s="43"/>
    </row>
    <row r="17" spans="1:26" ht="16.5" thickBot="1">
      <c r="A17" s="113" t="s">
        <v>29</v>
      </c>
      <c r="B17" s="109"/>
      <c r="C17" s="114" t="s">
        <v>29</v>
      </c>
      <c r="D17" s="167"/>
      <c r="E17" s="105"/>
      <c r="F17" s="106"/>
      <c r="G17" s="106"/>
      <c r="H17" s="106"/>
      <c r="I17" s="106"/>
      <c r="J17" s="106"/>
      <c r="K17" s="106"/>
      <c r="L17" s="106"/>
      <c r="M17" s="106"/>
      <c r="N17" s="106"/>
      <c r="O17" s="107"/>
      <c r="P17" s="106"/>
      <c r="Q17" s="106"/>
      <c r="R17" s="106"/>
      <c r="S17" s="106"/>
      <c r="T17" s="106"/>
      <c r="U17" s="106"/>
      <c r="V17" s="106"/>
      <c r="W17" s="16">
        <f t="shared" si="2"/>
        <v>0</v>
      </c>
      <c r="X17" s="81" t="e">
        <f t="shared" si="0"/>
        <v>#DIV/0!</v>
      </c>
      <c r="Y17">
        <f t="shared" si="1"/>
        <v>0</v>
      </c>
      <c r="Z17" s="43"/>
    </row>
    <row r="18" spans="1:26" ht="16.5" thickBot="1">
      <c r="A18" s="71"/>
      <c r="B18" s="74"/>
      <c r="C18" s="114"/>
      <c r="D18" s="168"/>
      <c r="E18" s="104"/>
      <c r="F18" s="45"/>
      <c r="G18" s="45"/>
      <c r="H18" s="45"/>
      <c r="I18" s="45"/>
      <c r="J18" s="45"/>
      <c r="K18" s="45"/>
      <c r="L18" s="45"/>
      <c r="M18" s="45"/>
      <c r="N18" s="45"/>
      <c r="O18" s="55"/>
      <c r="P18" s="45"/>
      <c r="Q18" s="45"/>
      <c r="R18" s="45"/>
      <c r="S18" s="45"/>
      <c r="T18" s="45"/>
      <c r="U18" s="45"/>
      <c r="V18" s="45"/>
      <c r="W18" s="16">
        <f t="shared" si="2"/>
        <v>0</v>
      </c>
      <c r="X18" s="82" t="e">
        <f>W18/COUNTIF(P18:V18,"&gt;0")</f>
        <v>#DIV/0!</v>
      </c>
      <c r="Y18">
        <f t="shared" si="1"/>
        <v>0</v>
      </c>
      <c r="Z18" s="43"/>
    </row>
    <row r="19" spans="1:26" ht="16.5" thickBot="1">
      <c r="C19" s="26"/>
      <c r="D19" s="27"/>
      <c r="E19" s="79" t="s">
        <v>17</v>
      </c>
      <c r="F19" s="28"/>
      <c r="G19" s="28"/>
      <c r="H19" s="28"/>
      <c r="I19" s="28"/>
      <c r="J19" s="28"/>
      <c r="K19" s="28"/>
      <c r="L19" s="28"/>
      <c r="M19" s="28"/>
      <c r="N19" s="28"/>
      <c r="O19" s="29"/>
      <c r="P19" s="90">
        <f>SUM(P6:P18)</f>
        <v>997</v>
      </c>
      <c r="Q19" s="90">
        <f t="shared" ref="Q19:V19" si="3">SUM(Q6:Q18)</f>
        <v>947</v>
      </c>
      <c r="R19" s="90">
        <f t="shared" si="3"/>
        <v>953</v>
      </c>
      <c r="S19" s="90">
        <f t="shared" si="3"/>
        <v>1006</v>
      </c>
      <c r="T19" s="90">
        <f t="shared" si="3"/>
        <v>0</v>
      </c>
      <c r="U19" s="90">
        <f t="shared" si="3"/>
        <v>0</v>
      </c>
      <c r="V19" s="90">
        <f t="shared" si="3"/>
        <v>0</v>
      </c>
      <c r="W19" s="91">
        <f>SUM(P19:V19)</f>
        <v>3903</v>
      </c>
      <c r="X19" s="83"/>
      <c r="Y19" s="95" t="e">
        <f>MAX(X6:X18)</f>
        <v>#DIV/0!</v>
      </c>
      <c r="Z19" s="77" t="s">
        <v>16</v>
      </c>
    </row>
    <row r="20" spans="1:26" ht="15.75" customHeight="1" thickBot="1">
      <c r="A20" s="69" t="s">
        <v>18</v>
      </c>
      <c r="B20" s="72"/>
      <c r="C20" s="57" t="s">
        <v>30</v>
      </c>
      <c r="D20" s="165" t="s">
        <v>109</v>
      </c>
      <c r="E20" s="2" t="s">
        <v>121</v>
      </c>
      <c r="F20" s="3"/>
      <c r="G20" s="3"/>
      <c r="H20" s="3"/>
      <c r="I20" s="3"/>
      <c r="J20" s="3"/>
      <c r="K20" s="3"/>
      <c r="L20" s="3"/>
      <c r="M20" s="3"/>
      <c r="N20" s="3"/>
      <c r="O20" s="16"/>
      <c r="P20" s="3">
        <v>249</v>
      </c>
      <c r="Q20" s="3">
        <f>117+137</f>
        <v>254</v>
      </c>
      <c r="R20" s="3">
        <v>249</v>
      </c>
      <c r="S20" s="3"/>
      <c r="T20" s="3"/>
      <c r="U20" s="3"/>
      <c r="V20" s="3"/>
      <c r="W20" s="16">
        <f>P20+Q20+R20+S20+T20+U20+V20</f>
        <v>752</v>
      </c>
      <c r="X20" s="80">
        <f t="shared" ref="X20:X28" si="4">W20/COUNTIF(P20:V20,"&gt;0")</f>
        <v>250.66666666666666</v>
      </c>
      <c r="Y20">
        <f t="shared" ref="Y20:Y32" si="5">COUNTIF(P20:V20,"&gt;0")</f>
        <v>3</v>
      </c>
      <c r="Z20" s="43"/>
    </row>
    <row r="21" spans="1:26" ht="16.5" thickBot="1">
      <c r="A21" s="70" t="s">
        <v>19</v>
      </c>
      <c r="B21" s="73"/>
      <c r="C21" s="22" t="s">
        <v>31</v>
      </c>
      <c r="D21" s="167"/>
      <c r="E21" s="4" t="s">
        <v>122</v>
      </c>
      <c r="F21" s="5"/>
      <c r="G21" s="5"/>
      <c r="H21" s="5"/>
      <c r="I21" s="5"/>
      <c r="J21" s="5"/>
      <c r="K21" s="5"/>
      <c r="L21" s="5"/>
      <c r="M21" s="5"/>
      <c r="N21" s="5"/>
      <c r="O21" s="17"/>
      <c r="P21" s="5">
        <v>231</v>
      </c>
      <c r="Q21" s="5"/>
      <c r="R21" s="51"/>
      <c r="S21" s="5">
        <v>232</v>
      </c>
      <c r="T21" s="5">
        <v>224</v>
      </c>
      <c r="U21" s="5"/>
      <c r="V21" s="5"/>
      <c r="W21" s="16">
        <f t="shared" ref="W21:W32" si="6">P21+Q21+R21+S21+T21+U21+V21</f>
        <v>687</v>
      </c>
      <c r="X21" s="81">
        <f t="shared" si="4"/>
        <v>229</v>
      </c>
      <c r="Y21">
        <f t="shared" si="5"/>
        <v>3</v>
      </c>
      <c r="Z21" s="43"/>
    </row>
    <row r="22" spans="1:26" ht="16.5" thickBot="1">
      <c r="A22" s="70" t="s">
        <v>20</v>
      </c>
      <c r="B22" s="73"/>
      <c r="C22" s="22" t="s">
        <v>32</v>
      </c>
      <c r="D22" s="167"/>
      <c r="E22" s="4" t="s">
        <v>123</v>
      </c>
      <c r="F22" s="5"/>
      <c r="G22" s="5"/>
      <c r="H22" s="5"/>
      <c r="I22" s="5"/>
      <c r="J22" s="5"/>
      <c r="K22" s="5"/>
      <c r="L22" s="5"/>
      <c r="M22" s="5"/>
      <c r="N22" s="5"/>
      <c r="O22" s="17"/>
      <c r="P22" s="5">
        <v>263</v>
      </c>
      <c r="Q22" s="5"/>
      <c r="R22" s="5">
        <v>252</v>
      </c>
      <c r="S22" s="5"/>
      <c r="T22" s="5">
        <v>273</v>
      </c>
      <c r="U22" s="5"/>
      <c r="V22" s="5"/>
      <c r="W22" s="16">
        <f t="shared" si="6"/>
        <v>788</v>
      </c>
      <c r="X22" s="81">
        <f t="shared" si="4"/>
        <v>262.66666666666669</v>
      </c>
      <c r="Y22">
        <f t="shared" si="5"/>
        <v>3</v>
      </c>
      <c r="Z22" s="43"/>
    </row>
    <row r="23" spans="1:26" ht="16.5" thickBot="1">
      <c r="A23" s="70" t="s">
        <v>21</v>
      </c>
      <c r="B23" s="73"/>
      <c r="C23" s="22" t="s">
        <v>33</v>
      </c>
      <c r="D23" s="167"/>
      <c r="E23" s="4" t="s">
        <v>124</v>
      </c>
      <c r="F23" s="5"/>
      <c r="G23" s="5"/>
      <c r="H23" s="5"/>
      <c r="I23" s="5"/>
      <c r="J23" s="5"/>
      <c r="K23" s="5"/>
      <c r="L23" s="5"/>
      <c r="M23" s="5"/>
      <c r="N23" s="5"/>
      <c r="O23" s="17"/>
      <c r="P23" s="5">
        <v>239</v>
      </c>
      <c r="Q23" s="5"/>
      <c r="R23" s="5">
        <v>263</v>
      </c>
      <c r="S23" s="5"/>
      <c r="T23" s="5">
        <v>255</v>
      </c>
      <c r="U23" s="5"/>
      <c r="V23" s="51"/>
      <c r="W23" s="16">
        <f t="shared" si="6"/>
        <v>757</v>
      </c>
      <c r="X23" s="81">
        <f t="shared" si="4"/>
        <v>252.33333333333334</v>
      </c>
      <c r="Y23">
        <f t="shared" si="5"/>
        <v>3</v>
      </c>
      <c r="Z23" s="43"/>
    </row>
    <row r="24" spans="1:26" ht="16.5" thickBot="1">
      <c r="A24" s="70" t="s">
        <v>22</v>
      </c>
      <c r="B24" s="73"/>
      <c r="C24" s="22" t="s">
        <v>34</v>
      </c>
      <c r="D24" s="167"/>
      <c r="E24" s="4" t="s">
        <v>151</v>
      </c>
      <c r="F24" s="5"/>
      <c r="G24" s="5"/>
      <c r="H24" s="5"/>
      <c r="I24" s="5"/>
      <c r="J24" s="5"/>
      <c r="K24" s="5"/>
      <c r="L24" s="5"/>
      <c r="M24" s="5"/>
      <c r="N24" s="5"/>
      <c r="O24" s="17"/>
      <c r="P24" s="5"/>
      <c r="Q24" s="5">
        <f>109+120</f>
        <v>229</v>
      </c>
      <c r="R24" s="5"/>
      <c r="S24" s="5">
        <v>240</v>
      </c>
      <c r="T24" s="5"/>
      <c r="U24" s="5"/>
      <c r="V24" s="51"/>
      <c r="W24" s="16">
        <f t="shared" si="6"/>
        <v>469</v>
      </c>
      <c r="X24" s="81">
        <f t="shared" si="4"/>
        <v>234.5</v>
      </c>
      <c r="Y24">
        <f t="shared" si="5"/>
        <v>2</v>
      </c>
      <c r="Z24" s="43"/>
    </row>
    <row r="25" spans="1:26" ht="16.5" thickBot="1">
      <c r="A25" s="70" t="s">
        <v>23</v>
      </c>
      <c r="B25" s="73"/>
      <c r="C25" s="22" t="s">
        <v>35</v>
      </c>
      <c r="D25" s="167"/>
      <c r="E25" s="4" t="s">
        <v>152</v>
      </c>
      <c r="F25" s="5"/>
      <c r="G25" s="5"/>
      <c r="H25" s="5"/>
      <c r="I25" s="5"/>
      <c r="J25" s="5"/>
      <c r="K25" s="5"/>
      <c r="L25" s="5"/>
      <c r="M25" s="5"/>
      <c r="N25" s="5"/>
      <c r="O25" s="17"/>
      <c r="P25" s="5"/>
      <c r="Q25" s="5">
        <f>118+120</f>
        <v>238</v>
      </c>
      <c r="R25" s="5"/>
      <c r="S25" s="5">
        <v>222</v>
      </c>
      <c r="T25" s="5"/>
      <c r="U25" s="5"/>
      <c r="V25" s="5"/>
      <c r="W25" s="16">
        <f t="shared" si="6"/>
        <v>460</v>
      </c>
      <c r="X25" s="81">
        <f t="shared" si="4"/>
        <v>230</v>
      </c>
      <c r="Y25">
        <f t="shared" si="5"/>
        <v>2</v>
      </c>
      <c r="Z25" s="43"/>
    </row>
    <row r="26" spans="1:26" ht="16.5" thickBot="1">
      <c r="A26" s="70" t="s">
        <v>24</v>
      </c>
      <c r="B26" s="73"/>
      <c r="C26" s="22" t="s">
        <v>36</v>
      </c>
      <c r="D26" s="167"/>
      <c r="E26" s="4" t="s">
        <v>153</v>
      </c>
      <c r="F26" s="5"/>
      <c r="G26" s="5"/>
      <c r="H26" s="5"/>
      <c r="I26" s="5"/>
      <c r="J26" s="5"/>
      <c r="K26" s="5"/>
      <c r="L26" s="5"/>
      <c r="M26" s="5"/>
      <c r="N26" s="5"/>
      <c r="O26" s="17"/>
      <c r="P26" s="5"/>
      <c r="Q26" s="5">
        <f>94+120</f>
        <v>214</v>
      </c>
      <c r="R26" s="5"/>
      <c r="S26" s="5"/>
      <c r="T26" s="5"/>
      <c r="U26" s="5"/>
      <c r="V26" s="5"/>
      <c r="W26" s="16">
        <f t="shared" si="6"/>
        <v>214</v>
      </c>
      <c r="X26" s="81">
        <f t="shared" si="4"/>
        <v>214</v>
      </c>
      <c r="Y26">
        <f t="shared" si="5"/>
        <v>1</v>
      </c>
      <c r="Z26" s="43"/>
    </row>
    <row r="27" spans="1:26" ht="16.5" thickBot="1">
      <c r="A27" s="70" t="s">
        <v>25</v>
      </c>
      <c r="B27" s="73"/>
      <c r="C27" s="22" t="s">
        <v>37</v>
      </c>
      <c r="D27" s="167"/>
      <c r="E27" s="4" t="s">
        <v>160</v>
      </c>
      <c r="F27" s="5"/>
      <c r="G27" s="5"/>
      <c r="H27" s="5"/>
      <c r="I27" s="5"/>
      <c r="J27" s="5"/>
      <c r="K27" s="5"/>
      <c r="L27" s="5"/>
      <c r="M27" s="5"/>
      <c r="N27" s="5"/>
      <c r="O27" s="17"/>
      <c r="P27" s="5"/>
      <c r="Q27" s="5"/>
      <c r="R27" s="5">
        <v>266</v>
      </c>
      <c r="S27" s="98">
        <v>289</v>
      </c>
      <c r="T27" s="5">
        <v>275</v>
      </c>
      <c r="U27" s="5"/>
      <c r="V27" s="5"/>
      <c r="W27" s="16">
        <f t="shared" si="6"/>
        <v>830</v>
      </c>
      <c r="X27" s="81">
        <f t="shared" si="4"/>
        <v>276.66666666666669</v>
      </c>
      <c r="Y27">
        <f t="shared" si="5"/>
        <v>3</v>
      </c>
      <c r="Z27" s="43"/>
    </row>
    <row r="28" spans="1:26" ht="16.5" thickBot="1">
      <c r="A28" s="70" t="s">
        <v>26</v>
      </c>
      <c r="B28" s="73"/>
      <c r="C28" s="22" t="s">
        <v>38</v>
      </c>
      <c r="D28" s="167"/>
      <c r="E28" s="31"/>
      <c r="F28" s="24"/>
      <c r="G28" s="24"/>
      <c r="H28" s="24"/>
      <c r="I28" s="24"/>
      <c r="J28" s="24"/>
      <c r="K28" s="24"/>
      <c r="L28" s="24"/>
      <c r="M28" s="24"/>
      <c r="N28" s="24"/>
      <c r="O28" s="25"/>
      <c r="P28" s="8"/>
      <c r="Q28" s="8"/>
      <c r="R28" s="8"/>
      <c r="S28" s="8"/>
      <c r="T28" s="8"/>
      <c r="U28" s="8"/>
      <c r="V28" s="8"/>
      <c r="W28" s="16">
        <f t="shared" si="6"/>
        <v>0</v>
      </c>
      <c r="X28" s="81" t="e">
        <f t="shared" si="4"/>
        <v>#DIV/0!</v>
      </c>
      <c r="Y28">
        <f t="shared" si="5"/>
        <v>0</v>
      </c>
      <c r="Z28" s="43"/>
    </row>
    <row r="29" spans="1:26" ht="16.5" thickBot="1">
      <c r="A29" s="70" t="s">
        <v>27</v>
      </c>
      <c r="B29" s="73"/>
      <c r="C29" s="22" t="s">
        <v>39</v>
      </c>
      <c r="D29" s="167"/>
      <c r="E29" s="47"/>
      <c r="F29" s="24"/>
      <c r="G29" s="24"/>
      <c r="H29" s="24"/>
      <c r="I29" s="24"/>
      <c r="J29" s="24"/>
      <c r="K29" s="24"/>
      <c r="L29" s="24"/>
      <c r="M29" s="24"/>
      <c r="N29" s="24"/>
      <c r="O29" s="25"/>
      <c r="P29" s="8"/>
      <c r="Q29" s="8"/>
      <c r="R29" s="8"/>
      <c r="S29" s="8"/>
      <c r="T29" s="8"/>
      <c r="U29" s="8"/>
      <c r="V29" s="8"/>
      <c r="W29" s="16">
        <f t="shared" si="6"/>
        <v>0</v>
      </c>
      <c r="X29" s="81"/>
      <c r="Y29">
        <f t="shared" si="5"/>
        <v>0</v>
      </c>
      <c r="Z29" s="43"/>
    </row>
    <row r="30" spans="1:26" ht="16.5" thickBot="1">
      <c r="A30" s="70" t="s">
        <v>28</v>
      </c>
      <c r="B30" s="73"/>
      <c r="C30" s="22" t="s">
        <v>40</v>
      </c>
      <c r="D30" s="167"/>
      <c r="E30" s="23"/>
      <c r="F30" s="24"/>
      <c r="G30" s="24"/>
      <c r="H30" s="24"/>
      <c r="I30" s="24"/>
      <c r="J30" s="24"/>
      <c r="K30" s="24"/>
      <c r="L30" s="24"/>
      <c r="M30" s="24"/>
      <c r="N30" s="24"/>
      <c r="O30" s="25"/>
      <c r="P30" s="8"/>
      <c r="Q30" s="8"/>
      <c r="R30" s="8"/>
      <c r="S30" s="8"/>
      <c r="T30" s="8"/>
      <c r="U30" s="8"/>
      <c r="V30" s="8"/>
      <c r="W30" s="16">
        <f t="shared" si="6"/>
        <v>0</v>
      </c>
      <c r="X30" s="81"/>
      <c r="Y30">
        <f t="shared" si="5"/>
        <v>0</v>
      </c>
      <c r="Z30" s="43"/>
    </row>
    <row r="31" spans="1:26" ht="16.5" thickBot="1">
      <c r="A31" s="71">
        <v>12</v>
      </c>
      <c r="B31" s="73"/>
      <c r="C31" s="114" t="s">
        <v>42</v>
      </c>
      <c r="D31" s="167"/>
      <c r="E31" s="47"/>
      <c r="F31" s="24"/>
      <c r="G31" s="24"/>
      <c r="H31" s="24"/>
      <c r="I31" s="24"/>
      <c r="J31" s="24"/>
      <c r="K31" s="24"/>
      <c r="L31" s="24"/>
      <c r="M31" s="24"/>
      <c r="N31" s="24"/>
      <c r="O31" s="25"/>
      <c r="P31" s="8"/>
      <c r="Q31" s="8"/>
      <c r="R31" s="8"/>
      <c r="S31" s="8"/>
      <c r="T31" s="8"/>
      <c r="U31" s="8"/>
      <c r="V31" s="8"/>
      <c r="W31" s="16">
        <f t="shared" si="6"/>
        <v>0</v>
      </c>
      <c r="X31" s="81"/>
      <c r="Y31">
        <f t="shared" si="5"/>
        <v>0</v>
      </c>
      <c r="Z31" s="43"/>
    </row>
    <row r="32" spans="1:26" ht="16.5" thickBot="1">
      <c r="A32" s="71"/>
      <c r="B32" s="74"/>
      <c r="C32" s="114"/>
      <c r="D32" s="168"/>
      <c r="E32" s="56"/>
      <c r="F32" s="35"/>
      <c r="G32" s="35"/>
      <c r="H32" s="35"/>
      <c r="I32" s="35"/>
      <c r="J32" s="35"/>
      <c r="K32" s="35"/>
      <c r="L32" s="35"/>
      <c r="M32" s="35"/>
      <c r="N32" s="35"/>
      <c r="O32" s="34"/>
      <c r="P32" s="6"/>
      <c r="Q32" s="6"/>
      <c r="R32" s="6"/>
      <c r="S32" s="6"/>
      <c r="T32" s="6"/>
      <c r="U32" s="6"/>
      <c r="V32" s="6"/>
      <c r="W32" s="16">
        <f t="shared" si="6"/>
        <v>0</v>
      </c>
      <c r="X32" s="85"/>
      <c r="Y32">
        <f t="shared" si="5"/>
        <v>0</v>
      </c>
      <c r="Z32" s="43"/>
    </row>
    <row r="33" spans="1:26" ht="16.5" thickBot="1">
      <c r="C33" s="22"/>
      <c r="D33" s="21"/>
      <c r="E33" s="79" t="s">
        <v>17</v>
      </c>
      <c r="F33" s="24"/>
      <c r="G33" s="24"/>
      <c r="H33" s="24"/>
      <c r="I33" s="24"/>
      <c r="J33" s="24"/>
      <c r="K33" s="24"/>
      <c r="L33" s="24"/>
      <c r="M33" s="24"/>
      <c r="N33" s="24"/>
      <c r="O33" s="25"/>
      <c r="P33" s="92">
        <f>SUM(P20:P32)</f>
        <v>982</v>
      </c>
      <c r="Q33" s="92">
        <f t="shared" ref="Q33:V33" si="7">SUM(Q20:Q32)</f>
        <v>935</v>
      </c>
      <c r="R33" s="92">
        <f t="shared" si="7"/>
        <v>1030</v>
      </c>
      <c r="S33" s="92">
        <f t="shared" si="7"/>
        <v>983</v>
      </c>
      <c r="T33" s="92">
        <f t="shared" si="7"/>
        <v>1027</v>
      </c>
      <c r="U33" s="92">
        <f t="shared" si="7"/>
        <v>0</v>
      </c>
      <c r="V33" s="92">
        <f t="shared" si="7"/>
        <v>0</v>
      </c>
      <c r="W33" s="93">
        <f>SUM(P33:V33)</f>
        <v>4957</v>
      </c>
      <c r="X33" s="84"/>
      <c r="Y33" s="95" t="e">
        <f>MAX(X20:X32)</f>
        <v>#DIV/0!</v>
      </c>
      <c r="Z33" s="77" t="s">
        <v>16</v>
      </c>
    </row>
    <row r="34" spans="1:26" ht="15.75" customHeight="1" thickBot="1">
      <c r="A34" s="69" t="s">
        <v>18</v>
      </c>
      <c r="B34" s="72"/>
      <c r="C34" s="57" t="s">
        <v>43</v>
      </c>
      <c r="D34" s="165" t="s">
        <v>41</v>
      </c>
      <c r="E34" s="2" t="s">
        <v>125</v>
      </c>
      <c r="F34" s="3"/>
      <c r="G34" s="3"/>
      <c r="H34" s="3"/>
      <c r="I34" s="3"/>
      <c r="J34" s="3"/>
      <c r="K34" s="3"/>
      <c r="L34" s="3"/>
      <c r="M34" s="3"/>
      <c r="N34" s="3"/>
      <c r="O34" s="16"/>
      <c r="P34" s="3">
        <v>257</v>
      </c>
      <c r="Q34" s="3">
        <f>115+119</f>
        <v>234</v>
      </c>
      <c r="R34" s="3"/>
      <c r="S34" s="3"/>
      <c r="T34" s="3"/>
      <c r="U34" s="124">
        <v>304</v>
      </c>
      <c r="V34" s="3"/>
      <c r="W34" s="16">
        <f>P34+Q34+R34+S34+T34+U34+V34</f>
        <v>795</v>
      </c>
      <c r="X34" s="81">
        <f t="shared" ref="X34:X44" si="8">W34/COUNTIF(P34:V34,"&gt;0")</f>
        <v>265</v>
      </c>
      <c r="Y34">
        <f t="shared" ref="Y34:Y45" si="9">COUNTIF(P34:V34,"&gt;0")</f>
        <v>3</v>
      </c>
      <c r="Z34" s="43"/>
    </row>
    <row r="35" spans="1:26" ht="16.5" thickBot="1">
      <c r="A35" s="70" t="s">
        <v>19</v>
      </c>
      <c r="B35" s="73"/>
      <c r="C35" s="22" t="s">
        <v>44</v>
      </c>
      <c r="D35" s="166"/>
      <c r="E35" s="4" t="s">
        <v>126</v>
      </c>
      <c r="F35" s="5"/>
      <c r="G35" s="5"/>
      <c r="H35" s="5"/>
      <c r="I35" s="5"/>
      <c r="J35" s="5"/>
      <c r="K35" s="5"/>
      <c r="L35" s="5"/>
      <c r="M35" s="5"/>
      <c r="N35" s="5"/>
      <c r="O35" s="17"/>
      <c r="P35" s="5">
        <v>299</v>
      </c>
      <c r="Q35" s="123">
        <f>154+157</f>
        <v>311</v>
      </c>
      <c r="R35" s="5">
        <v>286</v>
      </c>
      <c r="S35" s="5">
        <v>292</v>
      </c>
      <c r="T35" s="5">
        <v>264</v>
      </c>
      <c r="U35" s="120">
        <v>265</v>
      </c>
      <c r="V35" s="5"/>
      <c r="W35" s="16">
        <f t="shared" ref="W35:W45" si="10">P35+Q35+R35+S35+T35+U35+V35</f>
        <v>1717</v>
      </c>
      <c r="X35" s="81">
        <f t="shared" si="8"/>
        <v>286.16666666666669</v>
      </c>
      <c r="Y35">
        <f t="shared" si="9"/>
        <v>6</v>
      </c>
      <c r="Z35" s="43"/>
    </row>
    <row r="36" spans="1:26" ht="16.5" thickBot="1">
      <c r="A36" s="70" t="s">
        <v>20</v>
      </c>
      <c r="B36" s="73"/>
      <c r="C36" s="22" t="s">
        <v>45</v>
      </c>
      <c r="D36" s="166"/>
      <c r="E36" s="4" t="s">
        <v>127</v>
      </c>
      <c r="F36" s="5"/>
      <c r="G36" s="5"/>
      <c r="H36" s="5"/>
      <c r="I36" s="5"/>
      <c r="J36" s="5"/>
      <c r="K36" s="5"/>
      <c r="L36" s="5"/>
      <c r="M36" s="5"/>
      <c r="N36" s="5"/>
      <c r="O36" s="17"/>
      <c r="P36" s="5">
        <v>247</v>
      </c>
      <c r="Q36" s="5">
        <f>114+134</f>
        <v>248</v>
      </c>
      <c r="R36" s="5">
        <v>262</v>
      </c>
      <c r="S36" s="5">
        <v>246</v>
      </c>
      <c r="T36" s="5">
        <v>264</v>
      </c>
      <c r="U36" s="32">
        <v>277</v>
      </c>
      <c r="V36" s="5"/>
      <c r="W36" s="16">
        <f t="shared" si="10"/>
        <v>1544</v>
      </c>
      <c r="X36" s="81">
        <f t="shared" si="8"/>
        <v>257.33333333333331</v>
      </c>
      <c r="Y36">
        <f t="shared" si="9"/>
        <v>6</v>
      </c>
      <c r="Z36" s="43"/>
    </row>
    <row r="37" spans="1:26" ht="16.5" thickBot="1">
      <c r="A37" s="70" t="s">
        <v>21</v>
      </c>
      <c r="B37" s="73"/>
      <c r="C37" s="22" t="s">
        <v>46</v>
      </c>
      <c r="D37" s="166"/>
      <c r="E37" s="4" t="s">
        <v>128</v>
      </c>
      <c r="F37" s="5"/>
      <c r="G37" s="5"/>
      <c r="H37" s="5"/>
      <c r="I37" s="5"/>
      <c r="J37" s="5"/>
      <c r="K37" s="5"/>
      <c r="L37" s="5"/>
      <c r="M37" s="5"/>
      <c r="N37" s="5"/>
      <c r="O37" s="17"/>
      <c r="P37" s="5">
        <v>261</v>
      </c>
      <c r="Q37" s="5"/>
      <c r="R37" s="5">
        <v>267</v>
      </c>
      <c r="S37" s="5">
        <v>264</v>
      </c>
      <c r="T37" s="5">
        <v>269</v>
      </c>
      <c r="U37" s="120">
        <v>266</v>
      </c>
      <c r="V37" s="5"/>
      <c r="W37" s="16">
        <f t="shared" si="10"/>
        <v>1327</v>
      </c>
      <c r="X37" s="81">
        <f t="shared" si="8"/>
        <v>265.39999999999998</v>
      </c>
      <c r="Y37">
        <f t="shared" si="9"/>
        <v>5</v>
      </c>
      <c r="Z37" s="43"/>
    </row>
    <row r="38" spans="1:26" ht="16.5" thickBot="1">
      <c r="A38" s="70" t="s">
        <v>22</v>
      </c>
      <c r="B38" s="73"/>
      <c r="C38" s="22" t="s">
        <v>47</v>
      </c>
      <c r="D38" s="166"/>
      <c r="E38" s="4" t="s">
        <v>150</v>
      </c>
      <c r="F38" s="5"/>
      <c r="G38" s="5"/>
      <c r="H38" s="5"/>
      <c r="I38" s="5"/>
      <c r="J38" s="5"/>
      <c r="K38" s="5"/>
      <c r="L38" s="5"/>
      <c r="M38" s="5"/>
      <c r="N38" s="5"/>
      <c r="O38" s="17"/>
      <c r="P38" s="5"/>
      <c r="Q38" s="5">
        <f>120+110</f>
        <v>230</v>
      </c>
      <c r="R38" s="5"/>
      <c r="S38" s="5">
        <v>258</v>
      </c>
      <c r="T38" s="5"/>
      <c r="U38" s="32"/>
      <c r="V38" s="5"/>
      <c r="W38" s="16">
        <f t="shared" si="10"/>
        <v>488</v>
      </c>
      <c r="X38" s="81">
        <f t="shared" si="8"/>
        <v>244</v>
      </c>
      <c r="Y38">
        <f t="shared" si="9"/>
        <v>2</v>
      </c>
      <c r="Z38" s="43"/>
    </row>
    <row r="39" spans="1:26" ht="16.5" thickBot="1">
      <c r="A39" s="70" t="s">
        <v>23</v>
      </c>
      <c r="B39" s="73"/>
      <c r="C39" s="22" t="s">
        <v>48</v>
      </c>
      <c r="D39" s="166"/>
      <c r="E39" s="4" t="s">
        <v>162</v>
      </c>
      <c r="F39" s="5"/>
      <c r="G39" s="5"/>
      <c r="H39" s="5"/>
      <c r="I39" s="5"/>
      <c r="J39" s="5"/>
      <c r="K39" s="5"/>
      <c r="L39" s="5"/>
      <c r="M39" s="5"/>
      <c r="N39" s="5"/>
      <c r="O39" s="17"/>
      <c r="P39" s="5"/>
      <c r="Q39" s="5"/>
      <c r="R39" s="5">
        <v>251</v>
      </c>
      <c r="S39" s="5"/>
      <c r="T39" s="5"/>
      <c r="U39" s="32"/>
      <c r="V39" s="5"/>
      <c r="W39" s="16">
        <f t="shared" si="10"/>
        <v>251</v>
      </c>
      <c r="X39" s="81">
        <f t="shared" si="8"/>
        <v>251</v>
      </c>
      <c r="Y39">
        <f t="shared" si="9"/>
        <v>1</v>
      </c>
      <c r="Z39" s="43"/>
    </row>
    <row r="40" spans="1:26" ht="16.5" thickBot="1">
      <c r="A40" s="70" t="s">
        <v>24</v>
      </c>
      <c r="B40" s="73"/>
      <c r="C40" s="22" t="s">
        <v>49</v>
      </c>
      <c r="D40" s="166"/>
      <c r="E40" s="49" t="s">
        <v>166</v>
      </c>
      <c r="F40" s="8"/>
      <c r="G40" s="8"/>
      <c r="H40" s="8"/>
      <c r="I40" s="8"/>
      <c r="J40" s="8"/>
      <c r="K40" s="8"/>
      <c r="L40" s="8"/>
      <c r="M40" s="8"/>
      <c r="N40" s="8"/>
      <c r="O40" s="18"/>
      <c r="Q40" s="8"/>
      <c r="R40" s="8"/>
      <c r="S40" s="8"/>
      <c r="T40" s="8">
        <v>239</v>
      </c>
      <c r="U40" s="33"/>
      <c r="V40" s="8"/>
      <c r="W40" s="16">
        <f t="shared" si="10"/>
        <v>239</v>
      </c>
      <c r="X40" s="81">
        <f t="shared" si="8"/>
        <v>239</v>
      </c>
      <c r="Y40">
        <f t="shared" si="9"/>
        <v>1</v>
      </c>
      <c r="Z40" s="43"/>
    </row>
    <row r="41" spans="1:26" ht="16.5" thickBot="1">
      <c r="A41" s="70" t="s">
        <v>25</v>
      </c>
      <c r="B41" s="73"/>
      <c r="C41" s="22" t="s">
        <v>50</v>
      </c>
      <c r="D41" s="166"/>
      <c r="E41" s="7"/>
      <c r="F41" s="8"/>
      <c r="G41" s="8"/>
      <c r="H41" s="8"/>
      <c r="I41" s="8"/>
      <c r="J41" s="8"/>
      <c r="K41" s="8"/>
      <c r="L41" s="8"/>
      <c r="M41" s="8"/>
      <c r="N41" s="8"/>
      <c r="O41" s="18"/>
      <c r="P41" s="58"/>
      <c r="Q41" s="8"/>
      <c r="R41" s="8"/>
      <c r="S41" s="8"/>
      <c r="T41" s="5"/>
      <c r="U41" s="5"/>
      <c r="V41" s="5"/>
      <c r="W41" s="16">
        <f t="shared" si="10"/>
        <v>0</v>
      </c>
      <c r="X41" s="81" t="e">
        <f t="shared" si="8"/>
        <v>#DIV/0!</v>
      </c>
      <c r="Y41">
        <f t="shared" si="9"/>
        <v>0</v>
      </c>
      <c r="Z41" s="43"/>
    </row>
    <row r="42" spans="1:26" ht="16.5" thickBot="1">
      <c r="A42" s="70" t="s">
        <v>26</v>
      </c>
      <c r="B42" s="73"/>
      <c r="C42" s="22" t="s">
        <v>51</v>
      </c>
      <c r="D42" s="166"/>
      <c r="E42" s="7"/>
      <c r="F42" s="8"/>
      <c r="G42" s="8"/>
      <c r="H42" s="8"/>
      <c r="I42" s="8"/>
      <c r="J42" s="8"/>
      <c r="K42" s="8"/>
      <c r="L42" s="8"/>
      <c r="M42" s="8"/>
      <c r="N42" s="8"/>
      <c r="O42" s="18"/>
      <c r="P42" s="8"/>
      <c r="Q42" s="8"/>
      <c r="R42" s="8"/>
      <c r="S42" s="8"/>
      <c r="T42" s="59"/>
      <c r="U42" s="60"/>
      <c r="V42" s="61"/>
      <c r="W42" s="16">
        <f t="shared" si="10"/>
        <v>0</v>
      </c>
      <c r="X42" s="81" t="e">
        <f t="shared" si="8"/>
        <v>#DIV/0!</v>
      </c>
      <c r="Y42">
        <f t="shared" si="9"/>
        <v>0</v>
      </c>
      <c r="Z42" s="43"/>
    </row>
    <row r="43" spans="1:26" ht="16.5" thickBot="1">
      <c r="A43" s="70" t="s">
        <v>27</v>
      </c>
      <c r="B43" s="73"/>
      <c r="C43" s="22" t="s">
        <v>52</v>
      </c>
      <c r="D43" s="166"/>
      <c r="E43" s="7"/>
      <c r="F43" s="8"/>
      <c r="G43" s="8"/>
      <c r="H43" s="8"/>
      <c r="I43" s="8"/>
      <c r="J43" s="8"/>
      <c r="K43" s="8"/>
      <c r="L43" s="8"/>
      <c r="M43" s="8"/>
      <c r="N43" s="8"/>
      <c r="O43" s="18"/>
      <c r="P43" s="8"/>
      <c r="Q43" s="8"/>
      <c r="R43" s="8"/>
      <c r="S43" s="8"/>
      <c r="T43" s="62"/>
      <c r="U43" s="63"/>
      <c r="V43" s="64"/>
      <c r="W43" s="16">
        <f t="shared" si="10"/>
        <v>0</v>
      </c>
      <c r="X43" s="81" t="e">
        <f t="shared" si="8"/>
        <v>#DIV/0!</v>
      </c>
      <c r="Y43">
        <f t="shared" si="9"/>
        <v>0</v>
      </c>
      <c r="Z43" s="43"/>
    </row>
    <row r="44" spans="1:26" ht="16.5" thickBot="1">
      <c r="A44" s="71" t="s">
        <v>28</v>
      </c>
      <c r="B44" s="73"/>
      <c r="C44" s="114" t="s">
        <v>53</v>
      </c>
      <c r="D44" s="166"/>
      <c r="E44" s="7"/>
      <c r="F44" s="8"/>
      <c r="G44" s="8"/>
      <c r="H44" s="8"/>
      <c r="I44" s="8"/>
      <c r="J44" s="8"/>
      <c r="K44" s="8"/>
      <c r="L44" s="8"/>
      <c r="M44" s="8"/>
      <c r="N44" s="8"/>
      <c r="O44" s="18"/>
      <c r="P44" s="8"/>
      <c r="Q44" s="8"/>
      <c r="R44" s="8"/>
      <c r="S44" s="8"/>
      <c r="T44" s="115"/>
      <c r="U44" s="116"/>
      <c r="V44" s="117"/>
      <c r="W44" s="16">
        <f t="shared" si="10"/>
        <v>0</v>
      </c>
      <c r="X44" s="81" t="e">
        <f t="shared" si="8"/>
        <v>#DIV/0!</v>
      </c>
      <c r="Y44">
        <f t="shared" si="9"/>
        <v>0</v>
      </c>
      <c r="Z44" s="43"/>
    </row>
    <row r="45" spans="1:26" ht="16.5" thickBot="1">
      <c r="A45" s="71"/>
      <c r="B45" s="74"/>
      <c r="C45" s="44"/>
      <c r="D45" s="166"/>
      <c r="E45" s="7"/>
      <c r="F45" s="8"/>
      <c r="G45" s="8"/>
      <c r="H45" s="8"/>
      <c r="I45" s="8"/>
      <c r="J45" s="8"/>
      <c r="K45" s="8"/>
      <c r="L45" s="8"/>
      <c r="M45" s="8"/>
      <c r="N45" s="8"/>
      <c r="O45" s="18"/>
      <c r="P45" s="8"/>
      <c r="Q45" s="121"/>
      <c r="R45" s="8"/>
      <c r="S45" s="8"/>
      <c r="T45" s="65"/>
      <c r="U45" s="66"/>
      <c r="V45" s="67"/>
      <c r="W45" s="16">
        <f t="shared" si="10"/>
        <v>0</v>
      </c>
      <c r="X45" s="85"/>
      <c r="Y45">
        <f t="shared" si="9"/>
        <v>0</v>
      </c>
      <c r="Z45" s="43"/>
    </row>
    <row r="46" spans="1:26" ht="16.5" thickBot="1">
      <c r="C46" s="57"/>
      <c r="D46" s="27"/>
      <c r="E46" s="79" t="s">
        <v>17</v>
      </c>
      <c r="F46" s="28"/>
      <c r="G46" s="28"/>
      <c r="H46" s="28"/>
      <c r="I46" s="28"/>
      <c r="J46" s="28"/>
      <c r="K46" s="28"/>
      <c r="L46" s="28"/>
      <c r="M46" s="28"/>
      <c r="N46" s="28"/>
      <c r="O46" s="29"/>
      <c r="P46" s="90">
        <f t="shared" ref="P46:V46" si="11">SUM(P34:P45)</f>
        <v>1064</v>
      </c>
      <c r="Q46" s="90">
        <f t="shared" si="11"/>
        <v>1023</v>
      </c>
      <c r="R46" s="90">
        <f t="shared" si="11"/>
        <v>1066</v>
      </c>
      <c r="S46" s="90">
        <f t="shared" si="11"/>
        <v>1060</v>
      </c>
      <c r="T46" s="90">
        <f t="shared" si="11"/>
        <v>1036</v>
      </c>
      <c r="U46" s="90">
        <f t="shared" si="11"/>
        <v>1112</v>
      </c>
      <c r="V46" s="90">
        <f t="shared" si="11"/>
        <v>0</v>
      </c>
      <c r="W46" s="94">
        <f>SUM(P46:V46)</f>
        <v>6361</v>
      </c>
      <c r="X46" s="84"/>
      <c r="Y46" s="95" t="e">
        <f>MAX(X34:X45)</f>
        <v>#DIV/0!</v>
      </c>
      <c r="Z46" s="77" t="s">
        <v>16</v>
      </c>
    </row>
    <row r="47" spans="1:26" ht="16.5" thickBot="1">
      <c r="A47" s="69" t="s">
        <v>18</v>
      </c>
      <c r="B47" s="72"/>
      <c r="C47" s="57" t="s">
        <v>54</v>
      </c>
      <c r="D47" s="165" t="s">
        <v>112</v>
      </c>
      <c r="E47" s="2" t="s">
        <v>129</v>
      </c>
      <c r="F47" s="3"/>
      <c r="G47" s="3"/>
      <c r="H47" s="3"/>
      <c r="I47" s="3"/>
      <c r="J47" s="3"/>
      <c r="K47" s="3"/>
      <c r="L47" s="3"/>
      <c r="M47" s="3"/>
      <c r="N47" s="3"/>
      <c r="O47" s="16"/>
      <c r="P47" s="3">
        <v>260</v>
      </c>
      <c r="Q47" s="3">
        <v>240</v>
      </c>
      <c r="R47" s="3">
        <v>261</v>
      </c>
      <c r="S47" s="3">
        <v>221</v>
      </c>
      <c r="T47" s="3">
        <v>257</v>
      </c>
      <c r="U47" s="3"/>
      <c r="V47" s="3"/>
      <c r="W47" s="16">
        <f>P47+Q47+R47+S47+T47+U47+V47</f>
        <v>1239</v>
      </c>
      <c r="X47" s="80">
        <f t="shared" ref="X47:X55" si="12">W47/COUNTIF(P47:V47,"&gt;0")</f>
        <v>247.8</v>
      </c>
      <c r="Y47">
        <f t="shared" ref="Y47:Y57" si="13">COUNTIF(P47:V47,"&gt;0")</f>
        <v>5</v>
      </c>
      <c r="Z47" s="43"/>
    </row>
    <row r="48" spans="1:26" ht="16.5" thickBot="1">
      <c r="A48" s="70" t="s">
        <v>19</v>
      </c>
      <c r="B48" s="73"/>
      <c r="C48" s="22" t="s">
        <v>55</v>
      </c>
      <c r="D48" s="166"/>
      <c r="E48" s="4" t="s">
        <v>130</v>
      </c>
      <c r="F48" s="5"/>
      <c r="G48" s="5"/>
      <c r="H48" s="5"/>
      <c r="I48" s="5"/>
      <c r="J48" s="5"/>
      <c r="K48" s="5"/>
      <c r="L48" s="5"/>
      <c r="M48" s="5"/>
      <c r="N48" s="5"/>
      <c r="O48" s="17"/>
      <c r="P48" s="5">
        <v>222</v>
      </c>
      <c r="Q48" s="5">
        <v>241</v>
      </c>
      <c r="R48" s="98">
        <v>238</v>
      </c>
      <c r="S48" s="5">
        <v>231</v>
      </c>
      <c r="T48" s="5">
        <v>214</v>
      </c>
      <c r="U48" s="5"/>
      <c r="V48" s="5"/>
      <c r="W48" s="16">
        <f t="shared" ref="W48:W57" si="14">P48+Q48+R48+S48+T48+U48+V48</f>
        <v>1146</v>
      </c>
      <c r="X48" s="81">
        <f t="shared" si="12"/>
        <v>229.2</v>
      </c>
      <c r="Y48">
        <f t="shared" si="13"/>
        <v>5</v>
      </c>
      <c r="Z48" s="43"/>
    </row>
    <row r="49" spans="1:26" ht="16.5" thickBot="1">
      <c r="A49" s="70" t="s">
        <v>20</v>
      </c>
      <c r="B49" s="73"/>
      <c r="C49" s="22" t="s">
        <v>56</v>
      </c>
      <c r="D49" s="166"/>
      <c r="E49" s="4" t="s">
        <v>131</v>
      </c>
      <c r="F49" s="5"/>
      <c r="G49" s="5"/>
      <c r="H49" s="5"/>
      <c r="I49" s="5"/>
      <c r="J49" s="5"/>
      <c r="K49" s="5"/>
      <c r="L49" s="5"/>
      <c r="M49" s="5"/>
      <c r="N49" s="5"/>
      <c r="O49" s="17"/>
      <c r="P49" s="5">
        <v>247</v>
      </c>
      <c r="Q49" s="5"/>
      <c r="R49" s="5">
        <v>258</v>
      </c>
      <c r="S49" s="5"/>
      <c r="T49" s="5"/>
      <c r="U49" s="5"/>
      <c r="V49" s="5"/>
      <c r="W49" s="16">
        <f t="shared" si="14"/>
        <v>505</v>
      </c>
      <c r="X49" s="81">
        <f t="shared" si="12"/>
        <v>252.5</v>
      </c>
      <c r="Y49">
        <f t="shared" si="13"/>
        <v>2</v>
      </c>
      <c r="Z49" s="43"/>
    </row>
    <row r="50" spans="1:26" ht="16.5" thickBot="1">
      <c r="A50" s="70" t="s">
        <v>21</v>
      </c>
      <c r="B50" s="73"/>
      <c r="C50" s="22" t="s">
        <v>57</v>
      </c>
      <c r="D50" s="166"/>
      <c r="E50" s="4" t="s">
        <v>132</v>
      </c>
      <c r="F50" s="5"/>
      <c r="G50" s="5"/>
      <c r="H50" s="5"/>
      <c r="I50" s="5"/>
      <c r="J50" s="5"/>
      <c r="K50" s="5"/>
      <c r="L50" s="5"/>
      <c r="M50" s="5"/>
      <c r="N50" s="5"/>
      <c r="O50" s="17"/>
      <c r="P50" s="5">
        <v>239</v>
      </c>
      <c r="Q50" s="5"/>
      <c r="R50" s="5"/>
      <c r="S50" s="5"/>
      <c r="T50" s="5"/>
      <c r="U50" s="5"/>
      <c r="V50" s="5"/>
      <c r="W50" s="16">
        <f t="shared" si="14"/>
        <v>239</v>
      </c>
      <c r="X50" s="81">
        <f t="shared" si="12"/>
        <v>239</v>
      </c>
      <c r="Y50">
        <f t="shared" si="13"/>
        <v>1</v>
      </c>
    </row>
    <row r="51" spans="1:26" ht="16.5" thickBot="1">
      <c r="A51" s="70" t="s">
        <v>22</v>
      </c>
      <c r="B51" s="73"/>
      <c r="C51" s="22" t="s">
        <v>58</v>
      </c>
      <c r="D51" s="166"/>
      <c r="E51" s="4" t="s">
        <v>155</v>
      </c>
      <c r="F51" s="5"/>
      <c r="G51" s="5"/>
      <c r="H51" s="5"/>
      <c r="I51" s="5"/>
      <c r="J51" s="5"/>
      <c r="K51" s="5"/>
      <c r="L51" s="5"/>
      <c r="M51" s="5"/>
      <c r="N51" s="5"/>
      <c r="O51" s="17"/>
      <c r="P51" s="5"/>
      <c r="Q51" s="5">
        <v>213</v>
      </c>
      <c r="R51" s="5"/>
      <c r="S51" s="5">
        <v>235</v>
      </c>
      <c r="T51" s="5">
        <v>251</v>
      </c>
      <c r="U51" s="98"/>
      <c r="V51" s="5"/>
      <c r="W51" s="16">
        <f t="shared" si="14"/>
        <v>699</v>
      </c>
      <c r="X51" s="81">
        <f t="shared" si="12"/>
        <v>233</v>
      </c>
      <c r="Y51">
        <f t="shared" si="13"/>
        <v>3</v>
      </c>
      <c r="Z51" s="43"/>
    </row>
    <row r="52" spans="1:26" ht="16.5" thickBot="1">
      <c r="A52" s="70" t="s">
        <v>23</v>
      </c>
      <c r="B52" s="73"/>
      <c r="C52" s="22" t="s">
        <v>59</v>
      </c>
      <c r="D52" s="166"/>
      <c r="E52" s="4" t="s">
        <v>168</v>
      </c>
      <c r="F52" s="5"/>
      <c r="G52" s="5"/>
      <c r="H52" s="5"/>
      <c r="I52" s="5"/>
      <c r="J52" s="5"/>
      <c r="K52" s="5"/>
      <c r="L52" s="5"/>
      <c r="M52" s="5"/>
      <c r="N52" s="5"/>
      <c r="O52" s="17"/>
      <c r="P52" s="5"/>
      <c r="Q52" s="5">
        <v>242</v>
      </c>
      <c r="R52" s="5">
        <v>230</v>
      </c>
      <c r="S52" s="5">
        <v>254</v>
      </c>
      <c r="T52" s="5">
        <v>231</v>
      </c>
      <c r="U52" s="5"/>
      <c r="V52" s="5"/>
      <c r="W52" s="16">
        <f t="shared" si="14"/>
        <v>957</v>
      </c>
      <c r="X52" s="81">
        <f t="shared" si="12"/>
        <v>239.25</v>
      </c>
      <c r="Y52">
        <f t="shared" si="13"/>
        <v>4</v>
      </c>
      <c r="Z52" s="43"/>
    </row>
    <row r="53" spans="1:26" ht="16.5" thickBot="1">
      <c r="A53" s="70" t="s">
        <v>24</v>
      </c>
      <c r="B53" s="73"/>
      <c r="C53" s="22" t="s">
        <v>60</v>
      </c>
      <c r="D53" s="166"/>
      <c r="E53" s="4"/>
      <c r="F53" s="5"/>
      <c r="G53" s="5"/>
      <c r="H53" s="5"/>
      <c r="I53" s="5"/>
      <c r="J53" s="5"/>
      <c r="K53" s="5"/>
      <c r="L53" s="5"/>
      <c r="M53" s="5"/>
      <c r="N53" s="5"/>
      <c r="O53" s="17"/>
      <c r="P53" s="5"/>
      <c r="Q53" s="5"/>
      <c r="R53" s="5"/>
      <c r="S53" s="5"/>
      <c r="T53" s="5"/>
      <c r="U53" s="5"/>
      <c r="V53" s="5"/>
      <c r="W53" s="16">
        <f t="shared" si="14"/>
        <v>0</v>
      </c>
      <c r="X53" s="81" t="e">
        <f t="shared" si="12"/>
        <v>#DIV/0!</v>
      </c>
      <c r="Y53">
        <f t="shared" si="13"/>
        <v>0</v>
      </c>
      <c r="Z53" s="43"/>
    </row>
    <row r="54" spans="1:26" ht="16.5" thickBot="1">
      <c r="A54" s="70" t="s">
        <v>25</v>
      </c>
      <c r="B54" s="73"/>
      <c r="C54" s="22" t="s">
        <v>61</v>
      </c>
      <c r="D54" s="166"/>
      <c r="E54" s="7"/>
      <c r="F54" s="8"/>
      <c r="G54" s="8"/>
      <c r="H54" s="8"/>
      <c r="I54" s="8"/>
      <c r="J54" s="8"/>
      <c r="K54" s="8"/>
      <c r="L54" s="8"/>
      <c r="M54" s="8"/>
      <c r="N54" s="8"/>
      <c r="O54" s="18"/>
      <c r="P54" s="8"/>
      <c r="Q54" s="8"/>
      <c r="R54" s="8"/>
      <c r="S54" s="8"/>
      <c r="T54" s="8"/>
      <c r="U54" s="8"/>
      <c r="V54" s="8"/>
      <c r="W54" s="16">
        <f t="shared" si="14"/>
        <v>0</v>
      </c>
      <c r="X54" s="81" t="e">
        <f t="shared" si="12"/>
        <v>#DIV/0!</v>
      </c>
      <c r="Y54">
        <f t="shared" si="13"/>
        <v>0</v>
      </c>
      <c r="Z54" s="43"/>
    </row>
    <row r="55" spans="1:26" ht="16.5" thickBot="1">
      <c r="A55" s="70" t="s">
        <v>26</v>
      </c>
      <c r="B55" s="73"/>
      <c r="C55" s="22" t="s">
        <v>62</v>
      </c>
      <c r="D55" s="166"/>
      <c r="E55" s="7"/>
      <c r="F55" s="8"/>
      <c r="G55" s="8"/>
      <c r="H55" s="8"/>
      <c r="I55" s="8"/>
      <c r="J55" s="8"/>
      <c r="K55" s="8"/>
      <c r="L55" s="8"/>
      <c r="M55" s="8"/>
      <c r="N55" s="8"/>
      <c r="O55" s="18"/>
      <c r="P55" s="8"/>
      <c r="Q55" s="8"/>
      <c r="R55" s="8"/>
      <c r="S55" s="8"/>
      <c r="T55" s="8"/>
      <c r="U55" s="8"/>
      <c r="V55" s="8"/>
      <c r="W55" s="16">
        <f t="shared" si="14"/>
        <v>0</v>
      </c>
      <c r="X55" s="81" t="e">
        <f t="shared" si="12"/>
        <v>#DIV/0!</v>
      </c>
      <c r="Y55">
        <f t="shared" si="13"/>
        <v>0</v>
      </c>
      <c r="Z55" s="43"/>
    </row>
    <row r="56" spans="1:26" ht="16.5" thickBot="1">
      <c r="A56" s="71" t="s">
        <v>27</v>
      </c>
      <c r="B56" s="73"/>
      <c r="C56" s="114" t="s">
        <v>63</v>
      </c>
      <c r="D56" s="166"/>
      <c r="E56" s="7"/>
      <c r="F56" s="8"/>
      <c r="G56" s="8"/>
      <c r="H56" s="8"/>
      <c r="I56" s="8"/>
      <c r="J56" s="8"/>
      <c r="K56" s="8"/>
      <c r="L56" s="8"/>
      <c r="M56" s="8"/>
      <c r="N56" s="8"/>
      <c r="O56" s="18"/>
      <c r="P56" s="8"/>
      <c r="Q56" s="8"/>
      <c r="R56" s="8"/>
      <c r="S56" s="8"/>
      <c r="T56" s="8"/>
      <c r="U56" s="8"/>
      <c r="V56" s="8"/>
      <c r="W56" s="16">
        <f t="shared" si="14"/>
        <v>0</v>
      </c>
      <c r="X56" s="81"/>
      <c r="Y56">
        <f t="shared" si="13"/>
        <v>0</v>
      </c>
      <c r="Z56" s="43"/>
    </row>
    <row r="57" spans="1:26" ht="16.5" thickBot="1">
      <c r="A57" s="71"/>
      <c r="B57" s="74"/>
      <c r="C57" s="118"/>
      <c r="D57" s="166"/>
      <c r="E57" s="7"/>
      <c r="F57" s="8"/>
      <c r="G57" s="8"/>
      <c r="H57" s="8"/>
      <c r="I57" s="8"/>
      <c r="J57" s="8"/>
      <c r="K57" s="8"/>
      <c r="L57" s="8"/>
      <c r="M57" s="8"/>
      <c r="N57" s="8"/>
      <c r="O57" s="18"/>
      <c r="P57" s="8"/>
      <c r="Q57" s="8"/>
      <c r="R57" s="8"/>
      <c r="S57" s="8"/>
      <c r="T57" s="8"/>
      <c r="U57" s="8"/>
      <c r="V57" s="8"/>
      <c r="W57" s="16">
        <f t="shared" si="14"/>
        <v>0</v>
      </c>
      <c r="X57" s="85"/>
      <c r="Y57">
        <f t="shared" si="13"/>
        <v>0</v>
      </c>
      <c r="Z57" s="43"/>
    </row>
    <row r="58" spans="1:26" ht="16.5" thickBot="1">
      <c r="C58" s="26"/>
      <c r="D58" s="27"/>
      <c r="E58" s="79" t="s">
        <v>17</v>
      </c>
      <c r="F58" s="28"/>
      <c r="G58" s="28"/>
      <c r="H58" s="28"/>
      <c r="I58" s="28"/>
      <c r="J58" s="28"/>
      <c r="K58" s="28"/>
      <c r="L58" s="28"/>
      <c r="M58" s="28"/>
      <c r="N58" s="28"/>
      <c r="O58" s="29"/>
      <c r="P58" s="90">
        <f t="shared" ref="P58:V58" si="15">SUM(P47:P57)</f>
        <v>968</v>
      </c>
      <c r="Q58" s="90">
        <f t="shared" si="15"/>
        <v>936</v>
      </c>
      <c r="R58" s="90">
        <f t="shared" si="15"/>
        <v>987</v>
      </c>
      <c r="S58" s="90">
        <f t="shared" si="15"/>
        <v>941</v>
      </c>
      <c r="T58" s="90">
        <f t="shared" si="15"/>
        <v>953</v>
      </c>
      <c r="U58" s="90">
        <f t="shared" si="15"/>
        <v>0</v>
      </c>
      <c r="V58" s="90">
        <f t="shared" si="15"/>
        <v>0</v>
      </c>
      <c r="W58" s="91">
        <f>SUM(P58:V58)</f>
        <v>4785</v>
      </c>
      <c r="X58" s="84"/>
      <c r="Y58" s="95" t="e">
        <f>MAX(X47:X57)</f>
        <v>#DIV/0!</v>
      </c>
      <c r="Z58" s="77" t="s">
        <v>16</v>
      </c>
    </row>
    <row r="59" spans="1:26">
      <c r="C59" s="14"/>
      <c r="D59" s="10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9"/>
      <c r="P59" s="30"/>
      <c r="Q59" s="30"/>
      <c r="R59" s="30"/>
      <c r="S59" s="30"/>
      <c r="T59" s="30"/>
      <c r="U59" s="30"/>
      <c r="V59" s="30"/>
      <c r="W59" s="37"/>
      <c r="X59" s="84"/>
      <c r="Y59" s="43"/>
      <c r="Z59" s="43"/>
    </row>
    <row r="60" spans="1:26" ht="18.75" thickBot="1">
      <c r="C60" s="13"/>
      <c r="D60" s="11"/>
      <c r="E60" s="20"/>
      <c r="F60" s="15" t="s">
        <v>0</v>
      </c>
      <c r="G60" s="15" t="s">
        <v>1</v>
      </c>
      <c r="H60" s="15" t="s">
        <v>2</v>
      </c>
      <c r="I60" s="15" t="s">
        <v>3</v>
      </c>
      <c r="J60" s="15" t="s">
        <v>4</v>
      </c>
      <c r="K60" s="15" t="s">
        <v>5</v>
      </c>
      <c r="L60" s="15" t="s">
        <v>6</v>
      </c>
      <c r="M60" s="15" t="s">
        <v>7</v>
      </c>
      <c r="N60" s="15" t="s">
        <v>8</v>
      </c>
      <c r="O60" s="13" t="s">
        <v>9</v>
      </c>
      <c r="P60" s="9" t="s">
        <v>0</v>
      </c>
      <c r="Q60" s="9" t="s">
        <v>1</v>
      </c>
      <c r="R60" s="9" t="s">
        <v>2</v>
      </c>
      <c r="S60" s="9" t="s">
        <v>3</v>
      </c>
      <c r="T60" s="9" t="s">
        <v>4</v>
      </c>
      <c r="U60" s="9" t="s">
        <v>5</v>
      </c>
      <c r="V60" s="9" t="s">
        <v>6</v>
      </c>
      <c r="W60" s="13" t="s">
        <v>9</v>
      </c>
      <c r="X60" s="84"/>
      <c r="Y60" s="52" t="s">
        <v>11</v>
      </c>
      <c r="Z60" s="43"/>
    </row>
    <row r="61" spans="1:26" ht="15.75" customHeight="1" thickBot="1">
      <c r="A61" s="69" t="s">
        <v>18</v>
      </c>
      <c r="B61" s="72"/>
      <c r="C61" s="57" t="s">
        <v>64</v>
      </c>
      <c r="D61" s="165" t="s">
        <v>113</v>
      </c>
      <c r="E61" s="2" t="s">
        <v>133</v>
      </c>
      <c r="F61" s="3"/>
      <c r="G61" s="3"/>
      <c r="H61" s="3"/>
      <c r="I61" s="3"/>
      <c r="J61" s="3"/>
      <c r="K61" s="3"/>
      <c r="L61" s="3"/>
      <c r="M61" s="3"/>
      <c r="N61" s="3"/>
      <c r="O61" s="16"/>
      <c r="P61" s="3">
        <v>279</v>
      </c>
      <c r="Q61" s="3">
        <f>132+119</f>
        <v>251</v>
      </c>
      <c r="R61" s="3">
        <v>264</v>
      </c>
      <c r="S61" s="3">
        <v>271</v>
      </c>
      <c r="T61" s="3">
        <v>251</v>
      </c>
      <c r="U61" s="3">
        <v>277</v>
      </c>
      <c r="V61" s="3"/>
      <c r="W61" s="16">
        <f>P61+Q61+R61+S61+T61+U61+V61</f>
        <v>1593</v>
      </c>
      <c r="X61" s="81">
        <f t="shared" ref="X61:X71" si="16">W61/COUNTIF(P61:V61,"&gt;0")</f>
        <v>265.5</v>
      </c>
      <c r="Y61">
        <f t="shared" ref="Y61:Y71" si="17">COUNTIF(P61:V61,"&gt;0")</f>
        <v>6</v>
      </c>
      <c r="Z61" s="43"/>
    </row>
    <row r="62" spans="1:26" ht="16.5" thickBot="1">
      <c r="A62" s="70" t="s">
        <v>19</v>
      </c>
      <c r="B62" s="73"/>
      <c r="C62" s="22" t="s">
        <v>65</v>
      </c>
      <c r="D62" s="167"/>
      <c r="E62" s="4" t="s">
        <v>134</v>
      </c>
      <c r="F62" s="5"/>
      <c r="G62" s="5"/>
      <c r="H62" s="5"/>
      <c r="I62" s="5"/>
      <c r="J62" s="5"/>
      <c r="K62" s="5"/>
      <c r="L62" s="5"/>
      <c r="M62" s="5"/>
      <c r="N62" s="5"/>
      <c r="O62" s="17"/>
      <c r="P62" s="5">
        <v>227</v>
      </c>
      <c r="Q62" s="98">
        <f>119+128</f>
        <v>247</v>
      </c>
      <c r="R62" s="5">
        <v>243</v>
      </c>
      <c r="S62" s="5">
        <v>278</v>
      </c>
      <c r="T62" s="5">
        <v>253</v>
      </c>
      <c r="U62" s="5">
        <v>254</v>
      </c>
      <c r="V62" s="5"/>
      <c r="W62" s="16">
        <f t="shared" ref="W62:W73" si="18">P62+Q62+R62+S62+T62+U62+V62</f>
        <v>1502</v>
      </c>
      <c r="X62" s="81">
        <f t="shared" si="16"/>
        <v>250.33333333333334</v>
      </c>
      <c r="Y62">
        <f t="shared" si="17"/>
        <v>6</v>
      </c>
      <c r="Z62" s="43"/>
    </row>
    <row r="63" spans="1:26" ht="16.5" thickBot="1">
      <c r="A63" s="70" t="s">
        <v>20</v>
      </c>
      <c r="B63" s="73"/>
      <c r="C63" s="22" t="s">
        <v>66</v>
      </c>
      <c r="D63" s="167"/>
      <c r="E63" s="4" t="s">
        <v>135</v>
      </c>
      <c r="F63" s="5"/>
      <c r="G63" s="5"/>
      <c r="H63" s="5"/>
      <c r="I63" s="5"/>
      <c r="J63" s="5"/>
      <c r="K63" s="5"/>
      <c r="L63" s="5"/>
      <c r="M63" s="5"/>
      <c r="N63" s="5"/>
      <c r="O63" s="17"/>
      <c r="P63" s="5">
        <v>206</v>
      </c>
      <c r="Q63" s="5">
        <f>117+100</f>
        <v>217</v>
      </c>
      <c r="R63" s="5">
        <v>236</v>
      </c>
      <c r="S63" s="5">
        <v>244</v>
      </c>
      <c r="T63" s="5">
        <v>250</v>
      </c>
      <c r="U63" s="5">
        <v>247</v>
      </c>
      <c r="V63" s="5"/>
      <c r="W63" s="16">
        <f t="shared" si="18"/>
        <v>1400</v>
      </c>
      <c r="X63" s="81">
        <f t="shared" si="16"/>
        <v>233.33333333333334</v>
      </c>
      <c r="Y63">
        <f t="shared" si="17"/>
        <v>6</v>
      </c>
      <c r="Z63" s="43"/>
    </row>
    <row r="64" spans="1:26" ht="16.5" thickBot="1">
      <c r="A64" s="70" t="s">
        <v>21</v>
      </c>
      <c r="B64" s="73"/>
      <c r="C64" s="22" t="s">
        <v>67</v>
      </c>
      <c r="D64" s="167"/>
      <c r="E64" s="4" t="s">
        <v>136</v>
      </c>
      <c r="F64" s="5"/>
      <c r="G64" s="5"/>
      <c r="H64" s="5"/>
      <c r="I64" s="5"/>
      <c r="J64" s="5"/>
      <c r="K64" s="5"/>
      <c r="L64" s="5"/>
      <c r="M64" s="5"/>
      <c r="N64" s="5"/>
      <c r="O64" s="17"/>
      <c r="P64" s="48">
        <v>265</v>
      </c>
      <c r="Q64" s="5"/>
      <c r="R64" s="5">
        <v>272</v>
      </c>
      <c r="S64" s="5">
        <v>271</v>
      </c>
      <c r="T64" s="5">
        <v>268</v>
      </c>
      <c r="U64" s="5">
        <v>243</v>
      </c>
      <c r="V64" s="5"/>
      <c r="W64" s="16">
        <f t="shared" si="18"/>
        <v>1319</v>
      </c>
      <c r="X64" s="81">
        <f t="shared" si="16"/>
        <v>263.8</v>
      </c>
      <c r="Y64">
        <f t="shared" si="17"/>
        <v>5</v>
      </c>
      <c r="Z64" s="43"/>
    </row>
    <row r="65" spans="1:26" ht="16.5" thickBot="1">
      <c r="A65" s="70" t="s">
        <v>22</v>
      </c>
      <c r="B65" s="73"/>
      <c r="C65" s="22" t="s">
        <v>68</v>
      </c>
      <c r="D65" s="167"/>
      <c r="E65" s="4" t="s">
        <v>154</v>
      </c>
      <c r="F65" s="5"/>
      <c r="G65" s="5"/>
      <c r="H65" s="5"/>
      <c r="I65" s="5"/>
      <c r="J65" s="5"/>
      <c r="K65" s="5"/>
      <c r="L65" s="5"/>
      <c r="M65" s="5"/>
      <c r="N65" s="5"/>
      <c r="O65" s="17"/>
      <c r="P65" s="5"/>
      <c r="Q65" s="97">
        <f>114+124</f>
        <v>238</v>
      </c>
      <c r="R65" s="5"/>
      <c r="S65" s="51"/>
      <c r="T65" s="5"/>
      <c r="U65" s="5"/>
      <c r="V65" s="5"/>
      <c r="W65" s="16">
        <f t="shared" si="18"/>
        <v>238</v>
      </c>
      <c r="X65" s="81">
        <f t="shared" si="16"/>
        <v>238</v>
      </c>
      <c r="Y65">
        <f t="shared" si="17"/>
        <v>1</v>
      </c>
      <c r="Z65" s="43"/>
    </row>
    <row r="66" spans="1:26" ht="16.5" thickBot="1">
      <c r="A66" s="70" t="s">
        <v>23</v>
      </c>
      <c r="B66" s="73"/>
      <c r="C66" s="22" t="s">
        <v>69</v>
      </c>
      <c r="D66" s="167"/>
      <c r="E66" s="4"/>
      <c r="F66" s="5"/>
      <c r="G66" s="5"/>
      <c r="H66" s="5"/>
      <c r="I66" s="5"/>
      <c r="J66" s="5"/>
      <c r="K66" s="5"/>
      <c r="L66" s="5"/>
      <c r="M66" s="5"/>
      <c r="N66" s="5"/>
      <c r="O66" s="17"/>
      <c r="P66" s="5"/>
      <c r="Q66" s="5"/>
      <c r="R66" s="5"/>
      <c r="S66" s="5"/>
      <c r="T66" s="5"/>
      <c r="U66" s="5"/>
      <c r="V66" s="5"/>
      <c r="W66" s="16">
        <f t="shared" si="18"/>
        <v>0</v>
      </c>
      <c r="X66" s="81" t="e">
        <f t="shared" si="16"/>
        <v>#DIV/0!</v>
      </c>
      <c r="Y66">
        <f t="shared" si="17"/>
        <v>0</v>
      </c>
      <c r="Z66" s="43"/>
    </row>
    <row r="67" spans="1:26" ht="16.5" thickBot="1">
      <c r="A67" s="70" t="s">
        <v>24</v>
      </c>
      <c r="B67" s="73"/>
      <c r="C67" s="22" t="s">
        <v>70</v>
      </c>
      <c r="D67" s="167"/>
      <c r="E67" s="4"/>
      <c r="F67" s="5"/>
      <c r="G67" s="5"/>
      <c r="H67" s="5"/>
      <c r="I67" s="5"/>
      <c r="J67" s="5"/>
      <c r="K67" s="5"/>
      <c r="L67" s="5"/>
      <c r="M67" s="5"/>
      <c r="N67" s="5"/>
      <c r="O67" s="17"/>
      <c r="P67" s="5"/>
      <c r="Q67" s="5"/>
      <c r="R67" s="5"/>
      <c r="S67" s="5"/>
      <c r="T67" s="5"/>
      <c r="U67" s="46"/>
      <c r="V67" s="5"/>
      <c r="W67" s="16">
        <f t="shared" si="18"/>
        <v>0</v>
      </c>
      <c r="X67" s="81" t="e">
        <f t="shared" si="16"/>
        <v>#DIV/0!</v>
      </c>
      <c r="Y67">
        <f t="shared" si="17"/>
        <v>0</v>
      </c>
      <c r="Z67" s="43"/>
    </row>
    <row r="68" spans="1:26" ht="16.5" thickBot="1">
      <c r="A68" s="70" t="s">
        <v>25</v>
      </c>
      <c r="B68" s="73"/>
      <c r="C68" s="22" t="s">
        <v>71</v>
      </c>
      <c r="D68" s="167"/>
      <c r="E68" s="4"/>
      <c r="F68" s="5"/>
      <c r="G68" s="5"/>
      <c r="H68" s="5"/>
      <c r="I68" s="5"/>
      <c r="J68" s="5"/>
      <c r="K68" s="5"/>
      <c r="L68" s="5"/>
      <c r="M68" s="5"/>
      <c r="N68" s="5"/>
      <c r="O68" s="17"/>
      <c r="P68" s="5"/>
      <c r="Q68" s="5"/>
      <c r="R68" s="5"/>
      <c r="S68" s="5"/>
      <c r="T68" s="5"/>
      <c r="U68" s="5"/>
      <c r="V68" s="5"/>
      <c r="W68" s="16">
        <f t="shared" si="18"/>
        <v>0</v>
      </c>
      <c r="X68" s="81" t="e">
        <f t="shared" si="16"/>
        <v>#DIV/0!</v>
      </c>
      <c r="Y68">
        <f t="shared" si="17"/>
        <v>0</v>
      </c>
      <c r="Z68" s="43"/>
    </row>
    <row r="69" spans="1:26" ht="16.5" thickBot="1">
      <c r="A69" s="70" t="s">
        <v>26</v>
      </c>
      <c r="B69" s="73"/>
      <c r="C69" s="22" t="s">
        <v>72</v>
      </c>
      <c r="D69" s="167"/>
      <c r="E69" s="4"/>
      <c r="F69" s="5"/>
      <c r="G69" s="5"/>
      <c r="H69" s="5"/>
      <c r="I69" s="5"/>
      <c r="J69" s="5"/>
      <c r="K69" s="5"/>
      <c r="L69" s="5"/>
      <c r="M69" s="5"/>
      <c r="N69" s="5"/>
      <c r="O69" s="17"/>
      <c r="P69" s="5"/>
      <c r="Q69" s="5"/>
      <c r="R69" s="5"/>
      <c r="S69" s="5"/>
      <c r="T69" s="5"/>
      <c r="U69" s="5"/>
      <c r="V69" s="5"/>
      <c r="W69" s="16">
        <f t="shared" si="18"/>
        <v>0</v>
      </c>
      <c r="X69" s="81" t="e">
        <f t="shared" si="16"/>
        <v>#DIV/0!</v>
      </c>
      <c r="Y69">
        <f t="shared" si="17"/>
        <v>0</v>
      </c>
      <c r="Z69" s="43"/>
    </row>
    <row r="70" spans="1:26" ht="16.5" thickBot="1">
      <c r="A70" s="70" t="s">
        <v>27</v>
      </c>
      <c r="B70" s="73"/>
      <c r="C70" s="22" t="s">
        <v>73</v>
      </c>
      <c r="D70" s="167"/>
      <c r="E70" s="4"/>
      <c r="F70" s="5"/>
      <c r="G70" s="5"/>
      <c r="H70" s="5"/>
      <c r="I70" s="5"/>
      <c r="J70" s="5"/>
      <c r="K70" s="5"/>
      <c r="L70" s="5"/>
      <c r="M70" s="5"/>
      <c r="N70" s="5"/>
      <c r="O70" s="17"/>
      <c r="P70" s="5"/>
      <c r="Q70" s="5"/>
      <c r="R70" s="5"/>
      <c r="S70" s="5"/>
      <c r="T70" s="5"/>
      <c r="U70" s="5"/>
      <c r="V70" s="5"/>
      <c r="W70" s="16">
        <f t="shared" si="18"/>
        <v>0</v>
      </c>
      <c r="X70" s="81" t="e">
        <f t="shared" si="16"/>
        <v>#DIV/0!</v>
      </c>
      <c r="Y70">
        <f t="shared" si="17"/>
        <v>0</v>
      </c>
      <c r="Z70" s="43"/>
    </row>
    <row r="71" spans="1:26" ht="16.5" thickBot="1">
      <c r="A71" s="71" t="s">
        <v>28</v>
      </c>
      <c r="B71" s="73"/>
      <c r="C71" s="114" t="s">
        <v>74</v>
      </c>
      <c r="D71" s="167"/>
      <c r="E71" s="4"/>
      <c r="F71" s="5"/>
      <c r="G71" s="5"/>
      <c r="H71" s="5"/>
      <c r="I71" s="5"/>
      <c r="J71" s="5"/>
      <c r="K71" s="5"/>
      <c r="L71" s="5"/>
      <c r="M71" s="5"/>
      <c r="N71" s="5"/>
      <c r="O71" s="17"/>
      <c r="P71" s="5"/>
      <c r="Q71" s="5"/>
      <c r="R71" s="5"/>
      <c r="S71" s="5"/>
      <c r="T71" s="5"/>
      <c r="U71" s="5"/>
      <c r="V71" s="5"/>
      <c r="W71" s="16">
        <f t="shared" si="18"/>
        <v>0</v>
      </c>
      <c r="X71" s="81" t="e">
        <f t="shared" si="16"/>
        <v>#DIV/0!</v>
      </c>
      <c r="Y71">
        <f t="shared" si="17"/>
        <v>0</v>
      </c>
      <c r="Z71" s="43"/>
    </row>
    <row r="72" spans="1:26" ht="16.5" thickBot="1">
      <c r="A72" s="71"/>
      <c r="B72" s="73"/>
      <c r="C72" s="114"/>
      <c r="D72" s="167"/>
      <c r="E72" s="4"/>
      <c r="F72" s="5"/>
      <c r="G72" s="5"/>
      <c r="H72" s="5"/>
      <c r="I72" s="5"/>
      <c r="J72" s="5"/>
      <c r="K72" s="5"/>
      <c r="L72" s="5"/>
      <c r="M72" s="5"/>
      <c r="N72" s="5"/>
      <c r="O72" s="17"/>
      <c r="P72" s="5"/>
      <c r="Q72" s="5"/>
      <c r="R72" s="5"/>
      <c r="S72" s="5"/>
      <c r="T72" s="5"/>
      <c r="U72" s="5"/>
      <c r="V72" s="5"/>
      <c r="W72" s="16">
        <f t="shared" si="18"/>
        <v>0</v>
      </c>
      <c r="X72" s="89"/>
      <c r="Z72" s="43"/>
    </row>
    <row r="73" spans="1:26" ht="16.5" thickBot="1">
      <c r="A73" s="71"/>
      <c r="B73" s="74"/>
      <c r="C73" s="114"/>
      <c r="D73" s="167"/>
      <c r="E73" s="4"/>
      <c r="F73" s="5"/>
      <c r="G73" s="5"/>
      <c r="H73" s="5"/>
      <c r="I73" s="5"/>
      <c r="J73" s="5"/>
      <c r="K73" s="5"/>
      <c r="L73" s="5"/>
      <c r="M73" s="5"/>
      <c r="N73" s="5"/>
      <c r="O73" s="17"/>
      <c r="P73" s="5"/>
      <c r="Q73" s="5"/>
      <c r="R73" s="5"/>
      <c r="S73" s="5"/>
      <c r="T73" s="5"/>
      <c r="U73" s="5"/>
      <c r="V73" s="5"/>
      <c r="W73" s="16">
        <f t="shared" si="18"/>
        <v>0</v>
      </c>
      <c r="X73" s="85"/>
      <c r="Y73">
        <f>COUNTIF(P73:V73,"&gt;0")</f>
        <v>0</v>
      </c>
      <c r="Z73" s="43"/>
    </row>
    <row r="74" spans="1:26" ht="16.5" thickBot="1">
      <c r="C74" s="57"/>
      <c r="D74" s="27"/>
      <c r="E74" s="79" t="s">
        <v>17</v>
      </c>
      <c r="F74" s="28"/>
      <c r="G74" s="28"/>
      <c r="H74" s="28"/>
      <c r="I74" s="28"/>
      <c r="J74" s="28"/>
      <c r="K74" s="28"/>
      <c r="L74" s="28"/>
      <c r="M74" s="28"/>
      <c r="N74" s="28"/>
      <c r="O74" s="29"/>
      <c r="P74" s="90">
        <f t="shared" ref="P74:V74" si="19">SUM(P61:P73)</f>
        <v>977</v>
      </c>
      <c r="Q74" s="90">
        <f t="shared" si="19"/>
        <v>953</v>
      </c>
      <c r="R74" s="90">
        <f t="shared" si="19"/>
        <v>1015</v>
      </c>
      <c r="S74" s="90">
        <f t="shared" si="19"/>
        <v>1064</v>
      </c>
      <c r="T74" s="90">
        <f t="shared" si="19"/>
        <v>1022</v>
      </c>
      <c r="U74" s="90">
        <f t="shared" si="19"/>
        <v>1021</v>
      </c>
      <c r="V74" s="90">
        <f t="shared" si="19"/>
        <v>0</v>
      </c>
      <c r="W74" s="91">
        <f>SUM(P74:V74)</f>
        <v>6052</v>
      </c>
      <c r="X74" s="84"/>
      <c r="Y74" s="95" t="e">
        <f>MAX(X61:X73)</f>
        <v>#DIV/0!</v>
      </c>
      <c r="Z74" s="77" t="s">
        <v>16</v>
      </c>
    </row>
    <row r="75" spans="1:26" ht="16.5" thickBot="1">
      <c r="A75" s="69" t="s">
        <v>18</v>
      </c>
      <c r="B75" s="72"/>
      <c r="C75" s="57" t="s">
        <v>75</v>
      </c>
      <c r="D75" s="165" t="s">
        <v>114</v>
      </c>
      <c r="E75" s="2" t="s">
        <v>137</v>
      </c>
      <c r="F75" s="3"/>
      <c r="G75" s="3"/>
      <c r="H75" s="3"/>
      <c r="I75" s="3"/>
      <c r="J75" s="3"/>
      <c r="K75" s="3"/>
      <c r="L75" s="3"/>
      <c r="M75" s="3"/>
      <c r="N75" s="3"/>
      <c r="O75" s="16"/>
      <c r="P75" s="122">
        <v>229</v>
      </c>
      <c r="Q75" s="3"/>
      <c r="R75" s="3">
        <v>273</v>
      </c>
      <c r="S75" s="3">
        <v>270</v>
      </c>
      <c r="T75" s="3"/>
      <c r="U75" s="3">
        <v>216</v>
      </c>
      <c r="V75" s="3"/>
      <c r="W75" s="16">
        <f>P75+Q75+R75+S75+T75+U75+V75</f>
        <v>988</v>
      </c>
      <c r="X75" s="96">
        <f t="shared" ref="X75:X83" si="20">W75/COUNTIF(P75:V75,"&gt;0")</f>
        <v>247</v>
      </c>
      <c r="Y75">
        <f t="shared" ref="Y75:Y85" si="21">COUNTIF(P75:V75,"&gt;0")</f>
        <v>4</v>
      </c>
      <c r="Z75" s="43"/>
    </row>
    <row r="76" spans="1:26" ht="16.5" thickBot="1">
      <c r="A76" s="70" t="s">
        <v>19</v>
      </c>
      <c r="B76" s="73"/>
      <c r="C76" s="22" t="s">
        <v>76</v>
      </c>
      <c r="D76" s="166"/>
      <c r="E76" s="4" t="s">
        <v>138</v>
      </c>
      <c r="F76" s="5"/>
      <c r="G76" s="5"/>
      <c r="H76" s="5"/>
      <c r="I76" s="5"/>
      <c r="J76" s="5"/>
      <c r="K76" s="5"/>
      <c r="L76" s="5"/>
      <c r="M76" s="5"/>
      <c r="N76" s="5"/>
      <c r="O76" s="17"/>
      <c r="P76" s="5">
        <v>261</v>
      </c>
      <c r="Q76" s="5">
        <v>261</v>
      </c>
      <c r="R76" s="5">
        <v>287</v>
      </c>
      <c r="S76" s="5"/>
      <c r="T76" s="5">
        <v>265</v>
      </c>
      <c r="U76" s="5">
        <v>233</v>
      </c>
      <c r="V76" s="5"/>
      <c r="W76" s="16">
        <f t="shared" ref="W76:W88" si="22">P76+Q76+R76+S76+T76+U76+V76</f>
        <v>1307</v>
      </c>
      <c r="X76" s="88">
        <f t="shared" si="20"/>
        <v>261.39999999999998</v>
      </c>
      <c r="Y76">
        <f t="shared" si="21"/>
        <v>5</v>
      </c>
    </row>
    <row r="77" spans="1:26" ht="16.5" thickBot="1">
      <c r="A77" s="70" t="s">
        <v>20</v>
      </c>
      <c r="B77" s="73"/>
      <c r="C77" s="22" t="s">
        <v>77</v>
      </c>
      <c r="D77" s="166"/>
      <c r="E77" s="4" t="s">
        <v>139</v>
      </c>
      <c r="F77" s="5"/>
      <c r="G77" s="5"/>
      <c r="H77" s="5"/>
      <c r="I77" s="5"/>
      <c r="J77" s="5"/>
      <c r="K77" s="5"/>
      <c r="L77" s="5"/>
      <c r="M77" s="5"/>
      <c r="N77" s="5"/>
      <c r="O77" s="17"/>
      <c r="P77" s="5">
        <v>245</v>
      </c>
      <c r="Q77" s="5">
        <v>233</v>
      </c>
      <c r="R77" s="5">
        <v>245</v>
      </c>
      <c r="S77" s="5">
        <v>250</v>
      </c>
      <c r="T77" s="5">
        <v>271</v>
      </c>
      <c r="U77" s="5">
        <v>258</v>
      </c>
      <c r="V77" s="5"/>
      <c r="W77" s="16">
        <f t="shared" si="22"/>
        <v>1502</v>
      </c>
      <c r="X77" s="81">
        <f t="shared" si="20"/>
        <v>250.33333333333334</v>
      </c>
      <c r="Y77">
        <f t="shared" si="21"/>
        <v>6</v>
      </c>
    </row>
    <row r="78" spans="1:26" ht="16.5" thickBot="1">
      <c r="A78" s="70" t="s">
        <v>21</v>
      </c>
      <c r="B78" s="73"/>
      <c r="C78" s="22" t="s">
        <v>78</v>
      </c>
      <c r="D78" s="166"/>
      <c r="E78" s="4" t="s">
        <v>140</v>
      </c>
      <c r="F78" s="5"/>
      <c r="G78" s="5"/>
      <c r="H78" s="5"/>
      <c r="I78" s="5"/>
      <c r="J78" s="5"/>
      <c r="K78" s="5"/>
      <c r="L78" s="5"/>
      <c r="M78" s="5"/>
      <c r="N78" s="5"/>
      <c r="O78" s="17"/>
      <c r="P78" s="5">
        <v>233</v>
      </c>
      <c r="Q78" s="51"/>
      <c r="R78" s="5"/>
      <c r="S78" s="5"/>
      <c r="T78" s="5"/>
      <c r="U78" s="5"/>
      <c r="V78" s="5"/>
      <c r="W78" s="16">
        <f t="shared" si="22"/>
        <v>233</v>
      </c>
      <c r="X78" s="81">
        <f t="shared" si="20"/>
        <v>233</v>
      </c>
      <c r="Y78">
        <f t="shared" si="21"/>
        <v>1</v>
      </c>
    </row>
    <row r="79" spans="1:26" ht="16.5" thickBot="1">
      <c r="A79" s="70" t="s">
        <v>22</v>
      </c>
      <c r="B79" s="73"/>
      <c r="C79" s="22" t="s">
        <v>79</v>
      </c>
      <c r="D79" s="166"/>
      <c r="E79" s="4" t="s">
        <v>157</v>
      </c>
      <c r="F79" s="5"/>
      <c r="G79" s="5"/>
      <c r="H79" s="5"/>
      <c r="I79" s="5"/>
      <c r="J79" s="5"/>
      <c r="K79" s="5"/>
      <c r="L79" s="5"/>
      <c r="M79" s="5"/>
      <c r="N79" s="5"/>
      <c r="O79" s="17"/>
      <c r="P79" s="5"/>
      <c r="Q79" s="5">
        <v>271</v>
      </c>
      <c r="R79" s="5">
        <v>262</v>
      </c>
      <c r="S79" s="48"/>
      <c r="T79" s="5">
        <v>270</v>
      </c>
      <c r="U79" s="5"/>
      <c r="V79" s="5"/>
      <c r="W79" s="16">
        <f t="shared" si="22"/>
        <v>803</v>
      </c>
      <c r="X79" s="81">
        <f t="shared" si="20"/>
        <v>267.66666666666669</v>
      </c>
      <c r="Y79">
        <f t="shared" si="21"/>
        <v>3</v>
      </c>
    </row>
    <row r="80" spans="1:26" ht="16.5" thickBot="1">
      <c r="A80" s="70" t="s">
        <v>23</v>
      </c>
      <c r="B80" s="73"/>
      <c r="C80" s="22" t="s">
        <v>80</v>
      </c>
      <c r="D80" s="166"/>
      <c r="E80" s="4" t="s">
        <v>158</v>
      </c>
      <c r="F80" s="5"/>
      <c r="G80" s="5"/>
      <c r="H80" s="5"/>
      <c r="I80" s="5"/>
      <c r="J80" s="5"/>
      <c r="K80" s="5"/>
      <c r="L80" s="5"/>
      <c r="M80" s="5"/>
      <c r="N80" s="5"/>
      <c r="O80" s="17"/>
      <c r="P80" s="5"/>
      <c r="Q80" s="5">
        <v>228</v>
      </c>
      <c r="R80" s="5"/>
      <c r="S80" s="5"/>
      <c r="T80" s="5">
        <v>264</v>
      </c>
      <c r="U80" s="5"/>
      <c r="V80" s="5"/>
      <c r="W80" s="16">
        <f t="shared" si="22"/>
        <v>492</v>
      </c>
      <c r="X80" s="81">
        <f t="shared" si="20"/>
        <v>246</v>
      </c>
      <c r="Y80">
        <f t="shared" si="21"/>
        <v>2</v>
      </c>
    </row>
    <row r="81" spans="1:26" ht="16.5" thickBot="1">
      <c r="A81" s="70" t="s">
        <v>24</v>
      </c>
      <c r="B81" s="73"/>
      <c r="C81" s="22" t="s">
        <v>81</v>
      </c>
      <c r="D81" s="166"/>
      <c r="E81" s="4" t="s">
        <v>164</v>
      </c>
      <c r="F81" s="5"/>
      <c r="G81" s="5"/>
      <c r="H81" s="5"/>
      <c r="I81" s="5"/>
      <c r="J81" s="5"/>
      <c r="K81" s="5"/>
      <c r="L81" s="5"/>
      <c r="M81" s="5"/>
      <c r="N81" s="5"/>
      <c r="O81" s="17"/>
      <c r="P81" s="5"/>
      <c r="Q81" s="5"/>
      <c r="R81" s="5"/>
      <c r="S81" s="5">
        <v>228</v>
      </c>
      <c r="T81" s="5"/>
      <c r="U81" s="5">
        <v>253</v>
      </c>
      <c r="V81" s="5"/>
      <c r="W81" s="16">
        <f t="shared" si="22"/>
        <v>481</v>
      </c>
      <c r="X81" s="81">
        <f t="shared" si="20"/>
        <v>240.5</v>
      </c>
      <c r="Y81">
        <f t="shared" si="21"/>
        <v>2</v>
      </c>
    </row>
    <row r="82" spans="1:26" ht="16.5" thickBot="1">
      <c r="A82" s="70" t="s">
        <v>25</v>
      </c>
      <c r="B82" s="73"/>
      <c r="C82" s="22" t="s">
        <v>82</v>
      </c>
      <c r="D82" s="166"/>
      <c r="E82" s="4" t="s">
        <v>165</v>
      </c>
      <c r="F82" s="5"/>
      <c r="G82" s="5"/>
      <c r="H82" s="5"/>
      <c r="I82" s="5"/>
      <c r="J82" s="5"/>
      <c r="K82" s="5"/>
      <c r="L82" s="5"/>
      <c r="M82" s="5"/>
      <c r="N82" s="5"/>
      <c r="O82" s="17"/>
      <c r="P82" s="5"/>
      <c r="Q82" s="5"/>
      <c r="R82" s="5"/>
      <c r="S82" s="5">
        <v>259</v>
      </c>
      <c r="T82" s="5"/>
      <c r="U82" s="5"/>
      <c r="V82" s="5"/>
      <c r="W82" s="16">
        <f t="shared" si="22"/>
        <v>259</v>
      </c>
      <c r="X82" s="81">
        <f t="shared" si="20"/>
        <v>259</v>
      </c>
      <c r="Y82">
        <f t="shared" si="21"/>
        <v>1</v>
      </c>
    </row>
    <row r="83" spans="1:26" ht="16.5" thickBot="1">
      <c r="A83" s="70" t="s">
        <v>26</v>
      </c>
      <c r="B83" s="73"/>
      <c r="C83" s="22" t="s">
        <v>83</v>
      </c>
      <c r="D83" s="166"/>
      <c r="E83" s="4"/>
      <c r="F83" s="5"/>
      <c r="G83" s="5"/>
      <c r="H83" s="5"/>
      <c r="I83" s="5"/>
      <c r="J83" s="5"/>
      <c r="K83" s="5"/>
      <c r="L83" s="5"/>
      <c r="M83" s="5"/>
      <c r="N83" s="5"/>
      <c r="O83" s="17"/>
      <c r="P83" s="5"/>
      <c r="Q83" s="5"/>
      <c r="R83" s="5"/>
      <c r="S83" s="5"/>
      <c r="T83" s="5"/>
      <c r="U83" s="5"/>
      <c r="V83" s="5"/>
      <c r="W83" s="16">
        <f t="shared" si="22"/>
        <v>0</v>
      </c>
      <c r="X83" s="81" t="e">
        <f t="shared" si="20"/>
        <v>#DIV/0!</v>
      </c>
      <c r="Y83">
        <f t="shared" si="21"/>
        <v>0</v>
      </c>
    </row>
    <row r="84" spans="1:26" ht="16.5" thickBot="1">
      <c r="A84" s="70" t="s">
        <v>27</v>
      </c>
      <c r="B84" s="73"/>
      <c r="C84" s="22" t="s">
        <v>84</v>
      </c>
      <c r="D84" s="166"/>
      <c r="E84" s="4"/>
      <c r="F84" s="5"/>
      <c r="G84" s="5"/>
      <c r="H84" s="5"/>
      <c r="I84" s="5"/>
      <c r="J84" s="5"/>
      <c r="K84" s="5"/>
      <c r="L84" s="5"/>
      <c r="M84" s="5"/>
      <c r="N84" s="5"/>
      <c r="O84" s="17"/>
      <c r="P84" s="5"/>
      <c r="Q84" s="5"/>
      <c r="R84" s="5"/>
      <c r="S84" s="5"/>
      <c r="T84" s="5"/>
      <c r="U84" s="5"/>
      <c r="V84" s="5"/>
      <c r="W84" s="16">
        <f t="shared" si="22"/>
        <v>0</v>
      </c>
      <c r="X84" s="81"/>
      <c r="Y84">
        <f t="shared" si="21"/>
        <v>0</v>
      </c>
    </row>
    <row r="85" spans="1:26" ht="16.5" thickBot="1">
      <c r="A85" s="70" t="s">
        <v>28</v>
      </c>
      <c r="B85" s="73"/>
      <c r="C85" s="22" t="s">
        <v>85</v>
      </c>
      <c r="D85" s="166"/>
      <c r="E85" s="4"/>
      <c r="F85" s="5"/>
      <c r="G85" s="5"/>
      <c r="H85" s="5"/>
      <c r="I85" s="5"/>
      <c r="J85" s="5"/>
      <c r="K85" s="5"/>
      <c r="L85" s="5"/>
      <c r="M85" s="5"/>
      <c r="N85" s="5"/>
      <c r="O85" s="17"/>
      <c r="P85" s="5"/>
      <c r="Q85" s="5"/>
      <c r="R85" s="5"/>
      <c r="S85" s="5"/>
      <c r="T85" s="5"/>
      <c r="U85" s="5"/>
      <c r="V85" s="5"/>
      <c r="W85" s="16">
        <f t="shared" si="22"/>
        <v>0</v>
      </c>
      <c r="X85" s="81"/>
      <c r="Y85">
        <f t="shared" si="21"/>
        <v>0</v>
      </c>
    </row>
    <row r="86" spans="1:26" ht="16.5" thickBot="1">
      <c r="A86" s="71" t="s">
        <v>29</v>
      </c>
      <c r="B86" s="73"/>
      <c r="C86" s="114" t="s">
        <v>86</v>
      </c>
      <c r="D86" s="166"/>
      <c r="E86" s="4"/>
      <c r="F86" s="5"/>
      <c r="G86" s="5"/>
      <c r="H86" s="5"/>
      <c r="I86" s="5"/>
      <c r="J86" s="5"/>
      <c r="K86" s="5"/>
      <c r="L86" s="5"/>
      <c r="M86" s="5"/>
      <c r="N86" s="5"/>
      <c r="O86" s="17"/>
      <c r="P86" s="5"/>
      <c r="Q86" s="5"/>
      <c r="R86" s="5"/>
      <c r="S86" s="5"/>
      <c r="T86" s="5"/>
      <c r="U86" s="5"/>
      <c r="V86" s="5"/>
      <c r="W86" s="16">
        <f t="shared" si="22"/>
        <v>0</v>
      </c>
      <c r="X86" s="81"/>
      <c r="Y86">
        <f>COUNTIF(P86:V86,"&gt;0")</f>
        <v>0</v>
      </c>
    </row>
    <row r="87" spans="1:26" ht="16.5" thickBot="1">
      <c r="A87" s="71"/>
      <c r="B87" s="73"/>
      <c r="C87" s="114"/>
      <c r="D87" s="166"/>
      <c r="E87" s="4"/>
      <c r="F87" s="5"/>
      <c r="G87" s="5"/>
      <c r="H87" s="5"/>
      <c r="I87" s="5"/>
      <c r="J87" s="5"/>
      <c r="K87" s="5"/>
      <c r="L87" s="5"/>
      <c r="M87" s="5"/>
      <c r="N87" s="5"/>
      <c r="O87" s="17"/>
      <c r="P87" s="5"/>
      <c r="Q87" s="5"/>
      <c r="R87" s="5"/>
      <c r="S87" s="5"/>
      <c r="T87" s="5"/>
      <c r="U87" s="5"/>
      <c r="V87" s="5"/>
      <c r="W87" s="16">
        <f t="shared" si="22"/>
        <v>0</v>
      </c>
      <c r="X87" s="89"/>
    </row>
    <row r="88" spans="1:26" ht="16.5" thickBot="1">
      <c r="A88" s="71"/>
      <c r="B88" s="74"/>
      <c r="C88" s="114"/>
      <c r="D88" s="166"/>
      <c r="E88" s="4"/>
      <c r="F88" s="5"/>
      <c r="G88" s="5"/>
      <c r="H88" s="5"/>
      <c r="I88" s="5"/>
      <c r="J88" s="5"/>
      <c r="K88" s="5"/>
      <c r="L88" s="5"/>
      <c r="M88" s="5"/>
      <c r="N88" s="5"/>
      <c r="O88" s="17"/>
      <c r="P88" s="5"/>
      <c r="Q88" s="5"/>
      <c r="R88" s="5"/>
      <c r="S88" s="5"/>
      <c r="T88" s="5"/>
      <c r="U88" s="5"/>
      <c r="V88" s="5"/>
      <c r="W88" s="16">
        <f t="shared" si="22"/>
        <v>0</v>
      </c>
      <c r="X88" s="85"/>
    </row>
    <row r="89" spans="1:26" ht="16.5" thickBot="1">
      <c r="C89" s="26"/>
      <c r="D89" s="27"/>
      <c r="E89" s="79" t="s">
        <v>17</v>
      </c>
      <c r="F89" s="28"/>
      <c r="G89" s="28"/>
      <c r="H89" s="28"/>
      <c r="I89" s="28"/>
      <c r="J89" s="28"/>
      <c r="K89" s="28"/>
      <c r="L89" s="28"/>
      <c r="M89" s="28"/>
      <c r="N89" s="28"/>
      <c r="O89" s="29"/>
      <c r="P89" s="90">
        <f t="shared" ref="P89:V89" si="23">SUM(P75:P88)</f>
        <v>968</v>
      </c>
      <c r="Q89" s="90">
        <f>SUM(Q75:Q88)</f>
        <v>993</v>
      </c>
      <c r="R89" s="90">
        <f t="shared" si="23"/>
        <v>1067</v>
      </c>
      <c r="S89" s="90">
        <f t="shared" si="23"/>
        <v>1007</v>
      </c>
      <c r="T89" s="90">
        <f t="shared" si="23"/>
        <v>1070</v>
      </c>
      <c r="U89" s="90">
        <f t="shared" si="23"/>
        <v>960</v>
      </c>
      <c r="V89" s="90">
        <f t="shared" si="23"/>
        <v>0</v>
      </c>
      <c r="W89" s="91">
        <f>SUM(P89:V89)</f>
        <v>6065</v>
      </c>
      <c r="X89" s="84"/>
      <c r="Y89" s="95" t="e">
        <f>MAX(X75:X88)</f>
        <v>#DIV/0!</v>
      </c>
      <c r="Z89" s="77" t="s">
        <v>16</v>
      </c>
    </row>
    <row r="90" spans="1:26">
      <c r="A90" s="69" t="s">
        <v>18</v>
      </c>
      <c r="B90" s="72"/>
      <c r="C90" s="57" t="s">
        <v>87</v>
      </c>
      <c r="D90" s="165" t="s">
        <v>115</v>
      </c>
      <c r="E90" s="2" t="s">
        <v>141</v>
      </c>
      <c r="F90" s="3"/>
      <c r="G90" s="3"/>
      <c r="H90" s="3"/>
      <c r="I90" s="3"/>
      <c r="J90" s="3"/>
      <c r="K90" s="3"/>
      <c r="L90" s="3"/>
      <c r="M90" s="3"/>
      <c r="N90" s="3"/>
      <c r="O90" s="16"/>
      <c r="P90">
        <v>243</v>
      </c>
      <c r="Q90" s="3">
        <f>129+156</f>
        <v>285</v>
      </c>
      <c r="R90" s="3">
        <v>242</v>
      </c>
      <c r="S90" s="3">
        <v>262</v>
      </c>
      <c r="T90" s="3">
        <v>239</v>
      </c>
      <c r="U90" s="3"/>
      <c r="V90" s="3"/>
      <c r="W90" s="17">
        <f>P90+Q90+R90+S90+T90+U90+V90</f>
        <v>1271</v>
      </c>
      <c r="X90" s="81">
        <f t="shared" ref="X90:X98" si="24">W90/COUNTIF(P90:V90,"&gt;0")</f>
        <v>254.2</v>
      </c>
      <c r="Y90">
        <f t="shared" ref="Y90:Y100" si="25">COUNTIF(P90:V90,"&gt;0")</f>
        <v>5</v>
      </c>
      <c r="Z90" s="43"/>
    </row>
    <row r="91" spans="1:26">
      <c r="A91" s="70" t="s">
        <v>19</v>
      </c>
      <c r="B91" s="73"/>
      <c r="C91" s="22" t="s">
        <v>88</v>
      </c>
      <c r="D91" s="166"/>
      <c r="E91" s="4" t="s">
        <v>142</v>
      </c>
      <c r="F91" s="5"/>
      <c r="G91" s="5"/>
      <c r="H91" s="5"/>
      <c r="I91" s="5"/>
      <c r="J91" s="5"/>
      <c r="K91" s="5"/>
      <c r="L91" s="5"/>
      <c r="M91" s="5"/>
      <c r="N91" s="5"/>
      <c r="O91" s="17"/>
      <c r="P91" s="5">
        <v>251</v>
      </c>
      <c r="Q91" s="5"/>
      <c r="R91" s="5"/>
      <c r="S91" s="5"/>
      <c r="T91" s="5">
        <v>260</v>
      </c>
      <c r="U91" s="5"/>
      <c r="V91" s="5"/>
      <c r="W91" s="17">
        <f t="shared" ref="W91:W101" si="26">P91+Q91+R91+S91+T91+U91+V91</f>
        <v>511</v>
      </c>
      <c r="X91" s="81">
        <f t="shared" si="24"/>
        <v>255.5</v>
      </c>
      <c r="Y91">
        <f t="shared" si="25"/>
        <v>2</v>
      </c>
      <c r="Z91" s="43"/>
    </row>
    <row r="92" spans="1:26">
      <c r="A92" s="70" t="s">
        <v>20</v>
      </c>
      <c r="B92" s="73"/>
      <c r="C92" s="22" t="s">
        <v>89</v>
      </c>
      <c r="D92" s="166"/>
      <c r="E92" s="4" t="s">
        <v>143</v>
      </c>
      <c r="F92" s="5"/>
      <c r="G92" s="5"/>
      <c r="H92" s="5"/>
      <c r="I92" s="5"/>
      <c r="J92" s="5"/>
      <c r="K92" s="5"/>
      <c r="L92" s="5"/>
      <c r="M92" s="5"/>
      <c r="N92" s="5"/>
      <c r="O92" s="17"/>
      <c r="P92" s="5">
        <v>232</v>
      </c>
      <c r="Q92" s="5">
        <f>129+121</f>
        <v>250</v>
      </c>
      <c r="R92" s="5">
        <v>260</v>
      </c>
      <c r="S92" s="5">
        <v>237</v>
      </c>
      <c r="T92" s="5">
        <v>269</v>
      </c>
      <c r="U92" s="5"/>
      <c r="V92" s="5"/>
      <c r="W92" s="17">
        <f t="shared" si="26"/>
        <v>1248</v>
      </c>
      <c r="X92" s="81">
        <f t="shared" si="24"/>
        <v>249.6</v>
      </c>
      <c r="Y92">
        <f t="shared" si="25"/>
        <v>5</v>
      </c>
    </row>
    <row r="93" spans="1:26">
      <c r="A93" s="70" t="s">
        <v>21</v>
      </c>
      <c r="B93" s="73"/>
      <c r="C93" s="22" t="s">
        <v>90</v>
      </c>
      <c r="D93" s="166"/>
      <c r="E93" s="4" t="s">
        <v>144</v>
      </c>
      <c r="F93" s="5"/>
      <c r="G93" s="5"/>
      <c r="H93" s="5"/>
      <c r="I93" s="5"/>
      <c r="J93" s="5"/>
      <c r="K93" s="5"/>
      <c r="L93" s="5"/>
      <c r="M93" s="5"/>
      <c r="N93" s="5"/>
      <c r="O93" s="17"/>
      <c r="P93" s="5">
        <v>271</v>
      </c>
      <c r="Q93" s="5">
        <f>110+110</f>
        <v>220</v>
      </c>
      <c r="R93" s="5">
        <v>240</v>
      </c>
      <c r="S93" s="5">
        <v>243</v>
      </c>
      <c r="T93" s="5"/>
      <c r="U93" s="5"/>
      <c r="V93" s="5"/>
      <c r="W93" s="17">
        <f t="shared" si="26"/>
        <v>974</v>
      </c>
      <c r="X93" s="81">
        <f t="shared" si="24"/>
        <v>243.5</v>
      </c>
      <c r="Y93">
        <f t="shared" si="25"/>
        <v>4</v>
      </c>
    </row>
    <row r="94" spans="1:26">
      <c r="A94" s="70" t="s">
        <v>22</v>
      </c>
      <c r="B94" s="73"/>
      <c r="C94" s="22" t="s">
        <v>91</v>
      </c>
      <c r="D94" s="166"/>
      <c r="E94" s="4" t="s">
        <v>149</v>
      </c>
      <c r="F94" s="5"/>
      <c r="G94" s="5"/>
      <c r="H94" s="5"/>
      <c r="I94" s="5"/>
      <c r="J94" s="5"/>
      <c r="K94" s="5"/>
      <c r="L94" s="5"/>
      <c r="M94" s="5"/>
      <c r="N94" s="5"/>
      <c r="O94" s="17"/>
      <c r="P94" s="5"/>
      <c r="Q94" s="5">
        <f>134+133</f>
        <v>267</v>
      </c>
      <c r="R94" s="5">
        <v>258</v>
      </c>
      <c r="S94" s="5">
        <v>237</v>
      </c>
      <c r="T94" s="5">
        <v>260</v>
      </c>
      <c r="U94" s="5"/>
      <c r="V94" s="5"/>
      <c r="W94" s="17">
        <f t="shared" si="26"/>
        <v>1022</v>
      </c>
      <c r="X94" s="81">
        <f t="shared" si="24"/>
        <v>255.5</v>
      </c>
      <c r="Y94">
        <f t="shared" si="25"/>
        <v>4</v>
      </c>
    </row>
    <row r="95" spans="1:26">
      <c r="A95" s="70" t="s">
        <v>23</v>
      </c>
      <c r="B95" s="73"/>
      <c r="C95" s="22" t="s">
        <v>92</v>
      </c>
      <c r="D95" s="166"/>
      <c r="E95" s="4"/>
      <c r="F95" s="5"/>
      <c r="G95" s="5"/>
      <c r="H95" s="5"/>
      <c r="I95" s="5"/>
      <c r="J95" s="5"/>
      <c r="K95" s="5"/>
      <c r="L95" s="5"/>
      <c r="M95" s="5"/>
      <c r="N95" s="5"/>
      <c r="O95" s="17"/>
      <c r="P95" s="5"/>
      <c r="Q95" s="5"/>
      <c r="R95" s="5"/>
      <c r="S95" s="5"/>
      <c r="T95" s="51"/>
      <c r="U95" s="5"/>
      <c r="V95" s="5"/>
      <c r="W95" s="17">
        <f t="shared" si="26"/>
        <v>0</v>
      </c>
      <c r="X95" s="81" t="e">
        <f t="shared" si="24"/>
        <v>#DIV/0!</v>
      </c>
      <c r="Y95">
        <f t="shared" si="25"/>
        <v>0</v>
      </c>
    </row>
    <row r="96" spans="1:26">
      <c r="A96" s="70" t="s">
        <v>24</v>
      </c>
      <c r="B96" s="73"/>
      <c r="C96" s="22" t="s">
        <v>93</v>
      </c>
      <c r="D96" s="166"/>
      <c r="E96" s="7"/>
      <c r="F96" s="8"/>
      <c r="G96" s="8"/>
      <c r="H96" s="8"/>
      <c r="I96" s="8"/>
      <c r="J96" s="8"/>
      <c r="K96" s="8"/>
      <c r="L96" s="8"/>
      <c r="M96" s="8"/>
      <c r="N96" s="8"/>
      <c r="O96" s="18"/>
      <c r="P96" s="8"/>
      <c r="Q96" s="8"/>
      <c r="R96" s="8"/>
      <c r="S96" s="8"/>
      <c r="T96" s="8"/>
      <c r="U96" s="8"/>
      <c r="V96" s="8"/>
      <c r="W96" s="17">
        <f t="shared" si="26"/>
        <v>0</v>
      </c>
      <c r="X96" s="81" t="e">
        <f t="shared" si="24"/>
        <v>#DIV/0!</v>
      </c>
      <c r="Y96">
        <f t="shared" si="25"/>
        <v>0</v>
      </c>
    </row>
    <row r="97" spans="1:26">
      <c r="A97" s="70" t="s">
        <v>25</v>
      </c>
      <c r="B97" s="73"/>
      <c r="C97" s="22" t="s">
        <v>94</v>
      </c>
      <c r="D97" s="166"/>
      <c r="E97" s="7"/>
      <c r="F97" s="8"/>
      <c r="G97" s="8"/>
      <c r="H97" s="8"/>
      <c r="I97" s="8"/>
      <c r="J97" s="8"/>
      <c r="K97" s="8"/>
      <c r="L97" s="8"/>
      <c r="M97" s="8"/>
      <c r="N97" s="8"/>
      <c r="O97" s="18"/>
      <c r="P97" s="8"/>
      <c r="Q97" s="8"/>
      <c r="R97" s="8"/>
      <c r="S97" s="8"/>
      <c r="T97" s="8"/>
      <c r="U97" s="8"/>
      <c r="V97" s="8"/>
      <c r="W97" s="17">
        <f t="shared" si="26"/>
        <v>0</v>
      </c>
      <c r="X97" s="81" t="e">
        <f t="shared" si="24"/>
        <v>#DIV/0!</v>
      </c>
      <c r="Y97">
        <f t="shared" si="25"/>
        <v>0</v>
      </c>
    </row>
    <row r="98" spans="1:26">
      <c r="A98" s="70" t="s">
        <v>26</v>
      </c>
      <c r="B98" s="73"/>
      <c r="C98" s="22" t="s">
        <v>95</v>
      </c>
      <c r="D98" s="166"/>
      <c r="E98" s="7"/>
      <c r="F98" s="8"/>
      <c r="G98" s="8"/>
      <c r="H98" s="8"/>
      <c r="I98" s="8"/>
      <c r="J98" s="8"/>
      <c r="K98" s="8"/>
      <c r="L98" s="8"/>
      <c r="M98" s="8"/>
      <c r="N98" s="8"/>
      <c r="O98" s="18"/>
      <c r="P98" s="8"/>
      <c r="Q98" s="8"/>
      <c r="R98" s="8"/>
      <c r="S98" s="8"/>
      <c r="T98" s="8"/>
      <c r="U98" s="8"/>
      <c r="V98" s="8"/>
      <c r="W98" s="17">
        <f t="shared" si="26"/>
        <v>0</v>
      </c>
      <c r="X98" s="81" t="e">
        <f t="shared" si="24"/>
        <v>#DIV/0!</v>
      </c>
      <c r="Y98">
        <f t="shared" si="25"/>
        <v>0</v>
      </c>
    </row>
    <row r="99" spans="1:26">
      <c r="A99" s="70" t="s">
        <v>27</v>
      </c>
      <c r="B99" s="73"/>
      <c r="C99" s="22" t="s">
        <v>96</v>
      </c>
      <c r="D99" s="166"/>
      <c r="E99" s="7"/>
      <c r="F99" s="8"/>
      <c r="G99" s="8"/>
      <c r="H99" s="8"/>
      <c r="I99" s="8"/>
      <c r="J99" s="8"/>
      <c r="K99" s="8"/>
      <c r="L99" s="8"/>
      <c r="M99" s="8"/>
      <c r="N99" s="8"/>
      <c r="O99" s="18"/>
      <c r="P99" s="8"/>
      <c r="Q99" s="8"/>
      <c r="R99" s="8"/>
      <c r="S99" s="8"/>
      <c r="T99" s="8"/>
      <c r="U99" s="8"/>
      <c r="V99" s="8"/>
      <c r="W99" s="17">
        <f t="shared" si="26"/>
        <v>0</v>
      </c>
      <c r="X99" s="81"/>
      <c r="Y99">
        <f t="shared" si="25"/>
        <v>0</v>
      </c>
    </row>
    <row r="100" spans="1:26" ht="16.5" thickBot="1">
      <c r="A100" s="71" t="s">
        <v>28</v>
      </c>
      <c r="B100" s="73"/>
      <c r="C100" s="114" t="s">
        <v>97</v>
      </c>
      <c r="D100" s="166"/>
      <c r="E100" s="7"/>
      <c r="F100" s="8"/>
      <c r="G100" s="8"/>
      <c r="H100" s="8"/>
      <c r="I100" s="8"/>
      <c r="J100" s="8"/>
      <c r="K100" s="8"/>
      <c r="L100" s="8"/>
      <c r="M100" s="8"/>
      <c r="N100" s="8"/>
      <c r="O100" s="18"/>
      <c r="P100" s="8"/>
      <c r="Q100" s="8"/>
      <c r="R100" s="8"/>
      <c r="S100" s="8"/>
      <c r="T100" s="8"/>
      <c r="U100" s="8"/>
      <c r="V100" s="8"/>
      <c r="W100" s="17">
        <f t="shared" si="26"/>
        <v>0</v>
      </c>
      <c r="X100" s="81"/>
      <c r="Y100">
        <f t="shared" si="25"/>
        <v>0</v>
      </c>
    </row>
    <row r="101" spans="1:26" ht="16.5" thickBot="1">
      <c r="A101" s="71"/>
      <c r="B101" s="74"/>
      <c r="C101" s="114"/>
      <c r="D101" s="166"/>
      <c r="E101" s="7"/>
      <c r="F101" s="8"/>
      <c r="G101" s="8"/>
      <c r="H101" s="8"/>
      <c r="I101" s="8"/>
      <c r="J101" s="8"/>
      <c r="K101" s="8"/>
      <c r="L101" s="8"/>
      <c r="M101" s="8"/>
      <c r="N101" s="8"/>
      <c r="O101" s="18"/>
      <c r="P101" s="8"/>
      <c r="Q101" s="8"/>
      <c r="R101" s="8"/>
      <c r="S101" s="8"/>
      <c r="T101" s="8"/>
      <c r="U101" s="8"/>
      <c r="V101" s="8"/>
      <c r="W101" s="17">
        <f t="shared" si="26"/>
        <v>0</v>
      </c>
      <c r="X101" s="81"/>
      <c r="Y101">
        <f>COUNTIF(P101:V101,"&gt;0")</f>
        <v>0</v>
      </c>
    </row>
    <row r="102" spans="1:26" ht="16.5" thickBot="1">
      <c r="C102" s="38"/>
      <c r="D102" s="40"/>
      <c r="E102" s="79" t="s">
        <v>17</v>
      </c>
      <c r="F102" s="28"/>
      <c r="G102" s="28"/>
      <c r="H102" s="28"/>
      <c r="I102" s="28"/>
      <c r="J102" s="28"/>
      <c r="K102" s="28"/>
      <c r="L102" s="28"/>
      <c r="M102" s="28"/>
      <c r="N102" s="28"/>
      <c r="O102" s="39"/>
      <c r="P102" s="90">
        <f t="shared" ref="P102:W102" si="27">SUM(P90:P101)</f>
        <v>997</v>
      </c>
      <c r="Q102" s="90">
        <f>SUM(Q90:Q101)</f>
        <v>1022</v>
      </c>
      <c r="R102" s="90">
        <f t="shared" si="27"/>
        <v>1000</v>
      </c>
      <c r="S102" s="90">
        <f t="shared" si="27"/>
        <v>979</v>
      </c>
      <c r="T102" s="90">
        <f t="shared" si="27"/>
        <v>1028</v>
      </c>
      <c r="U102" s="90">
        <f t="shared" si="27"/>
        <v>0</v>
      </c>
      <c r="V102" s="90">
        <f t="shared" si="27"/>
        <v>0</v>
      </c>
      <c r="W102" s="91">
        <f t="shared" si="27"/>
        <v>5026</v>
      </c>
      <c r="X102" s="86"/>
      <c r="Y102" s="95" t="e">
        <f>MAX(X90:X101)</f>
        <v>#DIV/0!</v>
      </c>
      <c r="Z102" s="77" t="s">
        <v>16</v>
      </c>
    </row>
    <row r="103" spans="1:26">
      <c r="C103" s="14"/>
      <c r="D103" s="10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9"/>
      <c r="P103" s="30"/>
      <c r="Q103" s="30"/>
      <c r="R103" s="30"/>
      <c r="S103" s="30"/>
      <c r="T103" s="30"/>
      <c r="U103" s="30"/>
      <c r="V103" s="30"/>
      <c r="W103" s="37"/>
      <c r="X103" s="87"/>
    </row>
    <row r="104" spans="1:26" ht="18.75" thickBot="1">
      <c r="C104" s="13"/>
      <c r="D104" s="11"/>
      <c r="E104" s="20"/>
      <c r="F104" s="15" t="s">
        <v>0</v>
      </c>
      <c r="G104" s="15" t="s">
        <v>1</v>
      </c>
      <c r="H104" s="15" t="s">
        <v>2</v>
      </c>
      <c r="I104" s="15" t="s">
        <v>3</v>
      </c>
      <c r="J104" s="15" t="s">
        <v>4</v>
      </c>
      <c r="K104" s="15" t="s">
        <v>5</v>
      </c>
      <c r="L104" s="15" t="s">
        <v>6</v>
      </c>
      <c r="M104" s="15" t="s">
        <v>7</v>
      </c>
      <c r="N104" s="15" t="s">
        <v>8</v>
      </c>
      <c r="O104" s="13" t="s">
        <v>9</v>
      </c>
      <c r="P104" s="9" t="s">
        <v>0</v>
      </c>
      <c r="Q104" s="9" t="s">
        <v>1</v>
      </c>
      <c r="R104" s="9" t="s">
        <v>2</v>
      </c>
      <c r="S104" s="9" t="s">
        <v>3</v>
      </c>
      <c r="T104" s="9" t="s">
        <v>4</v>
      </c>
      <c r="U104" s="9" t="s">
        <v>5</v>
      </c>
      <c r="V104" s="9" t="s">
        <v>6</v>
      </c>
      <c r="W104" s="13" t="s">
        <v>9</v>
      </c>
      <c r="X104" s="84"/>
      <c r="Y104" s="9" t="s">
        <v>11</v>
      </c>
    </row>
    <row r="105" spans="1:26" ht="16.5" thickBot="1">
      <c r="A105" s="69" t="s">
        <v>18</v>
      </c>
      <c r="B105" s="72"/>
      <c r="C105" s="57" t="s">
        <v>98</v>
      </c>
      <c r="D105" s="165" t="s">
        <v>116</v>
      </c>
      <c r="E105" s="2" t="s">
        <v>145</v>
      </c>
      <c r="F105" s="3"/>
      <c r="G105" s="3"/>
      <c r="H105" s="3"/>
      <c r="I105" s="3"/>
      <c r="J105" s="3"/>
      <c r="K105" s="3"/>
      <c r="L105" s="3"/>
      <c r="M105" s="3"/>
      <c r="N105" s="3"/>
      <c r="O105" s="16"/>
      <c r="P105" s="3">
        <v>211</v>
      </c>
      <c r="Q105" s="3"/>
      <c r="R105" s="3"/>
      <c r="S105" s="3"/>
      <c r="T105" s="3">
        <v>0</v>
      </c>
      <c r="U105" s="3"/>
      <c r="V105" s="3"/>
      <c r="W105" s="16">
        <f>P105+Q105+R105+S105+T105+U105+V105</f>
        <v>211</v>
      </c>
      <c r="X105" s="80">
        <f t="shared" ref="X105:X114" si="28">W105/COUNTIF(P105:V105,"&gt;0")</f>
        <v>211</v>
      </c>
      <c r="Y105">
        <v>0</v>
      </c>
    </row>
    <row r="106" spans="1:26" ht="16.5" thickBot="1">
      <c r="A106" s="70" t="s">
        <v>19</v>
      </c>
      <c r="B106" s="73"/>
      <c r="C106" s="22" t="s">
        <v>99</v>
      </c>
      <c r="D106" s="166"/>
      <c r="E106" s="4" t="s">
        <v>146</v>
      </c>
      <c r="F106" s="5"/>
      <c r="G106" s="5"/>
      <c r="H106" s="5"/>
      <c r="I106" s="5"/>
      <c r="J106" s="5"/>
      <c r="K106" s="5"/>
      <c r="L106" s="5"/>
      <c r="M106" s="5"/>
      <c r="N106" s="5"/>
      <c r="O106" s="17"/>
      <c r="P106" s="5">
        <v>247</v>
      </c>
      <c r="Q106" s="5">
        <v>242</v>
      </c>
      <c r="R106" s="5">
        <v>250</v>
      </c>
      <c r="S106" s="5">
        <v>239</v>
      </c>
      <c r="T106" s="5">
        <v>0</v>
      </c>
      <c r="U106" s="5"/>
      <c r="V106" s="5"/>
      <c r="W106" s="16">
        <f t="shared" ref="W106:W116" si="29">P106+Q106+R106+S106+T106+U106+V106</f>
        <v>978</v>
      </c>
      <c r="X106" s="81">
        <f t="shared" si="28"/>
        <v>244.5</v>
      </c>
      <c r="Y106">
        <v>0</v>
      </c>
    </row>
    <row r="107" spans="1:26" ht="16.5" thickBot="1">
      <c r="A107" s="70" t="s">
        <v>20</v>
      </c>
      <c r="B107" s="73"/>
      <c r="C107" s="22" t="s">
        <v>100</v>
      </c>
      <c r="D107" s="166"/>
      <c r="E107" s="4" t="s">
        <v>147</v>
      </c>
      <c r="F107" s="5"/>
      <c r="G107" s="5"/>
      <c r="H107" s="5"/>
      <c r="I107" s="5"/>
      <c r="J107" s="5"/>
      <c r="K107" s="5"/>
      <c r="L107" s="5"/>
      <c r="M107" s="5"/>
      <c r="N107" s="5"/>
      <c r="O107" s="17"/>
      <c r="P107" s="5">
        <v>256</v>
      </c>
      <c r="Q107" s="5">
        <v>274</v>
      </c>
      <c r="R107" s="5">
        <v>218</v>
      </c>
      <c r="S107" s="5">
        <v>260</v>
      </c>
      <c r="T107" s="5">
        <v>0</v>
      </c>
      <c r="U107" s="5"/>
      <c r="V107" s="5"/>
      <c r="W107" s="16">
        <f t="shared" si="29"/>
        <v>1008</v>
      </c>
      <c r="X107" s="81">
        <f t="shared" si="28"/>
        <v>252</v>
      </c>
      <c r="Y107">
        <v>0</v>
      </c>
    </row>
    <row r="108" spans="1:26" ht="16.5" thickBot="1">
      <c r="A108" s="70" t="s">
        <v>21</v>
      </c>
      <c r="B108" s="73"/>
      <c r="C108" s="22" t="s">
        <v>101</v>
      </c>
      <c r="D108" s="166"/>
      <c r="E108" s="4" t="s">
        <v>148</v>
      </c>
      <c r="F108" s="5"/>
      <c r="G108" s="5"/>
      <c r="H108" s="5"/>
      <c r="I108" s="5"/>
      <c r="J108" s="5"/>
      <c r="K108" s="5"/>
      <c r="L108" s="5"/>
      <c r="M108" s="5"/>
      <c r="N108" s="5"/>
      <c r="O108" s="17"/>
      <c r="P108" s="5">
        <v>254</v>
      </c>
      <c r="Q108" s="5">
        <v>253</v>
      </c>
      <c r="R108" s="5">
        <v>259</v>
      </c>
      <c r="S108" s="5">
        <v>225</v>
      </c>
      <c r="T108" s="5">
        <v>0</v>
      </c>
      <c r="U108" s="5"/>
      <c r="V108" s="5"/>
      <c r="W108" s="16">
        <f t="shared" si="29"/>
        <v>991</v>
      </c>
      <c r="X108" s="81">
        <f t="shared" si="28"/>
        <v>247.75</v>
      </c>
      <c r="Y108">
        <v>0</v>
      </c>
    </row>
    <row r="109" spans="1:26" ht="16.5" thickBot="1">
      <c r="A109" s="70" t="s">
        <v>22</v>
      </c>
      <c r="B109" s="73"/>
      <c r="C109" s="22" t="s">
        <v>102</v>
      </c>
      <c r="D109" s="166"/>
      <c r="E109" s="4" t="s">
        <v>156</v>
      </c>
      <c r="F109" s="5"/>
      <c r="G109" s="5"/>
      <c r="H109" s="5"/>
      <c r="I109" s="5"/>
      <c r="J109" s="5"/>
      <c r="K109" s="5"/>
      <c r="L109" s="5"/>
      <c r="M109" s="5"/>
      <c r="N109" s="5"/>
      <c r="O109" s="17"/>
      <c r="P109" s="5"/>
      <c r="Q109" s="5">
        <v>205</v>
      </c>
      <c r="R109" s="5">
        <v>225</v>
      </c>
      <c r="S109" s="5"/>
      <c r="T109" s="5">
        <v>0</v>
      </c>
      <c r="U109" s="5"/>
      <c r="V109" s="5"/>
      <c r="W109" s="16">
        <f t="shared" si="29"/>
        <v>430</v>
      </c>
      <c r="X109" s="81">
        <f t="shared" si="28"/>
        <v>215</v>
      </c>
      <c r="Y109">
        <v>0</v>
      </c>
    </row>
    <row r="110" spans="1:26" ht="16.5" thickBot="1">
      <c r="A110" s="70" t="s">
        <v>23</v>
      </c>
      <c r="B110" s="73"/>
      <c r="C110" s="22" t="s">
        <v>103</v>
      </c>
      <c r="D110" s="166"/>
      <c r="E110" s="4" t="s">
        <v>163</v>
      </c>
      <c r="F110" s="5"/>
      <c r="G110" s="5"/>
      <c r="H110" s="5"/>
      <c r="I110" s="5"/>
      <c r="J110" s="5"/>
      <c r="K110" s="5"/>
      <c r="L110" s="5"/>
      <c r="M110" s="5"/>
      <c r="N110" s="5"/>
      <c r="O110" s="18"/>
      <c r="P110" s="5"/>
      <c r="Q110" s="5"/>
      <c r="R110" s="5"/>
      <c r="S110" s="5">
        <v>245</v>
      </c>
      <c r="T110" s="5">
        <v>0</v>
      </c>
      <c r="U110" s="5"/>
      <c r="V110" s="51"/>
      <c r="W110" s="16">
        <f t="shared" si="29"/>
        <v>245</v>
      </c>
      <c r="X110" s="81">
        <f t="shared" si="28"/>
        <v>245</v>
      </c>
      <c r="Y110">
        <v>0</v>
      </c>
    </row>
    <row r="111" spans="1:26" ht="16.5" thickBot="1">
      <c r="A111" s="70" t="s">
        <v>24</v>
      </c>
      <c r="B111" s="73"/>
      <c r="C111" s="22" t="s">
        <v>104</v>
      </c>
      <c r="D111" s="166"/>
      <c r="E111" s="4"/>
      <c r="F111" s="5"/>
      <c r="G111" s="5"/>
      <c r="H111" s="5"/>
      <c r="I111" s="5"/>
      <c r="J111" s="5"/>
      <c r="K111" s="5"/>
      <c r="L111" s="5"/>
      <c r="M111" s="5"/>
      <c r="N111" s="5"/>
      <c r="O111" s="18"/>
      <c r="P111" s="5"/>
      <c r="Q111" s="5"/>
      <c r="R111" s="5"/>
      <c r="S111" s="5"/>
      <c r="T111" s="5"/>
      <c r="U111" s="5"/>
      <c r="V111" s="5"/>
      <c r="W111" s="16">
        <f t="shared" si="29"/>
        <v>0</v>
      </c>
      <c r="X111" s="81" t="e">
        <f t="shared" si="28"/>
        <v>#DIV/0!</v>
      </c>
      <c r="Y111">
        <v>0</v>
      </c>
    </row>
    <row r="112" spans="1:26" ht="16.5" thickBot="1">
      <c r="A112" s="70" t="s">
        <v>25</v>
      </c>
      <c r="B112" s="73"/>
      <c r="C112" s="22" t="s">
        <v>105</v>
      </c>
      <c r="D112" s="166"/>
      <c r="E112" s="4"/>
      <c r="F112" s="5"/>
      <c r="G112" s="5"/>
      <c r="H112" s="5"/>
      <c r="I112" s="5"/>
      <c r="J112" s="5"/>
      <c r="K112" s="5"/>
      <c r="L112" s="5"/>
      <c r="M112" s="5"/>
      <c r="N112" s="5"/>
      <c r="O112" s="18"/>
      <c r="P112" s="5"/>
      <c r="Q112" s="5"/>
      <c r="R112" s="5"/>
      <c r="S112" s="5"/>
      <c r="T112" s="5"/>
      <c r="U112" s="5"/>
      <c r="V112" s="5"/>
      <c r="W112" s="16">
        <f t="shared" si="29"/>
        <v>0</v>
      </c>
      <c r="X112" s="81" t="e">
        <f t="shared" si="28"/>
        <v>#DIV/0!</v>
      </c>
      <c r="Y112">
        <v>0</v>
      </c>
    </row>
    <row r="113" spans="1:26" ht="16.5" thickBot="1">
      <c r="A113" s="70" t="s">
        <v>26</v>
      </c>
      <c r="B113" s="73"/>
      <c r="C113" s="22" t="s">
        <v>106</v>
      </c>
      <c r="D113" s="166"/>
      <c r="E113" s="4"/>
      <c r="F113" s="5"/>
      <c r="G113" s="5"/>
      <c r="H113" s="5"/>
      <c r="I113" s="5"/>
      <c r="J113" s="5"/>
      <c r="K113" s="5"/>
      <c r="L113" s="5"/>
      <c r="M113" s="5"/>
      <c r="N113" s="5"/>
      <c r="O113" s="18"/>
      <c r="P113" s="5"/>
      <c r="Q113" s="5"/>
      <c r="R113" s="5"/>
      <c r="S113" s="5"/>
      <c r="T113" s="5"/>
      <c r="U113" s="5"/>
      <c r="V113" s="5"/>
      <c r="W113" s="16">
        <f t="shared" si="29"/>
        <v>0</v>
      </c>
      <c r="X113" s="81" t="e">
        <f t="shared" si="28"/>
        <v>#DIV/0!</v>
      </c>
      <c r="Y113">
        <v>0</v>
      </c>
    </row>
    <row r="114" spans="1:26" ht="16.5" thickBot="1">
      <c r="A114" s="70" t="s">
        <v>27</v>
      </c>
      <c r="B114" s="73"/>
      <c r="C114" s="22" t="s">
        <v>107</v>
      </c>
      <c r="D114" s="166"/>
      <c r="E114" s="7"/>
      <c r="F114" s="8"/>
      <c r="G114" s="8"/>
      <c r="H114" s="8"/>
      <c r="I114" s="8"/>
      <c r="J114" s="8"/>
      <c r="K114" s="8"/>
      <c r="L114" s="8"/>
      <c r="M114" s="8"/>
      <c r="N114" s="8"/>
      <c r="O114" s="18"/>
      <c r="P114" s="8"/>
      <c r="Q114" s="8"/>
      <c r="R114" s="8"/>
      <c r="S114" s="8"/>
      <c r="T114" s="8"/>
      <c r="U114" s="8"/>
      <c r="V114" s="8"/>
      <c r="W114" s="16">
        <f t="shared" si="29"/>
        <v>0</v>
      </c>
      <c r="X114" s="81" t="e">
        <f t="shared" si="28"/>
        <v>#DIV/0!</v>
      </c>
      <c r="Y114">
        <v>0</v>
      </c>
    </row>
    <row r="115" spans="1:26" ht="16.5" thickBot="1">
      <c r="A115" s="71" t="s">
        <v>28</v>
      </c>
      <c r="B115" s="73"/>
      <c r="C115" s="114" t="s">
        <v>108</v>
      </c>
      <c r="D115" s="166"/>
      <c r="E115" s="7"/>
      <c r="F115" s="8"/>
      <c r="G115" s="8"/>
      <c r="H115" s="8"/>
      <c r="I115" s="8"/>
      <c r="J115" s="8"/>
      <c r="K115" s="8"/>
      <c r="L115" s="8"/>
      <c r="M115" s="8"/>
      <c r="N115" s="8"/>
      <c r="O115" s="18"/>
      <c r="P115" s="8"/>
      <c r="Q115" s="8"/>
      <c r="R115" s="8"/>
      <c r="S115" s="8"/>
      <c r="T115" s="8"/>
      <c r="U115" s="8"/>
      <c r="V115" s="8"/>
      <c r="W115" s="16">
        <f t="shared" si="29"/>
        <v>0</v>
      </c>
      <c r="X115" s="81"/>
      <c r="Y115">
        <v>0</v>
      </c>
    </row>
    <row r="116" spans="1:26" ht="16.5" thickBot="1">
      <c r="A116" s="71"/>
      <c r="B116" s="74"/>
      <c r="C116" s="114"/>
      <c r="D116" s="166"/>
      <c r="E116" s="7"/>
      <c r="F116" s="8"/>
      <c r="G116" s="8"/>
      <c r="H116" s="8"/>
      <c r="I116" s="8"/>
      <c r="J116" s="8"/>
      <c r="K116" s="8"/>
      <c r="L116" s="8"/>
      <c r="M116" s="8"/>
      <c r="N116" s="8"/>
      <c r="O116" s="18"/>
      <c r="P116" s="8"/>
      <c r="Q116" s="8"/>
      <c r="R116" s="8"/>
      <c r="S116" s="8"/>
      <c r="T116" s="8"/>
      <c r="U116" s="8"/>
      <c r="V116" s="8"/>
      <c r="W116" s="16">
        <f t="shared" si="29"/>
        <v>0</v>
      </c>
      <c r="X116" s="81"/>
      <c r="Y116">
        <v>0</v>
      </c>
    </row>
    <row r="117" spans="1:26" ht="16.5" thickBot="1">
      <c r="C117" s="26"/>
      <c r="D117" s="27"/>
      <c r="E117" s="79" t="s">
        <v>17</v>
      </c>
      <c r="F117" s="28"/>
      <c r="G117" s="28"/>
      <c r="H117" s="28"/>
      <c r="I117" s="28"/>
      <c r="J117" s="28"/>
      <c r="K117" s="28"/>
      <c r="L117" s="28"/>
      <c r="M117" s="28"/>
      <c r="N117" s="28"/>
      <c r="O117" s="29"/>
      <c r="P117" s="90">
        <f t="shared" ref="P117:V117" si="30">SUM(P105:P116)</f>
        <v>968</v>
      </c>
      <c r="Q117" s="90">
        <f t="shared" si="30"/>
        <v>974</v>
      </c>
      <c r="R117" s="90">
        <f t="shared" si="30"/>
        <v>952</v>
      </c>
      <c r="S117" s="90">
        <f t="shared" si="30"/>
        <v>969</v>
      </c>
      <c r="T117" s="90">
        <f t="shared" si="30"/>
        <v>0</v>
      </c>
      <c r="U117" s="90">
        <f t="shared" si="30"/>
        <v>0</v>
      </c>
      <c r="V117" s="90">
        <f t="shared" si="30"/>
        <v>0</v>
      </c>
      <c r="W117" s="91">
        <f>SUM(P117:V117)</f>
        <v>3863</v>
      </c>
      <c r="X117" s="86"/>
      <c r="Y117" s="95" t="e">
        <f>MAX(X105:X116)</f>
        <v>#DIV/0!</v>
      </c>
      <c r="Z117" s="77" t="s">
        <v>16</v>
      </c>
    </row>
    <row r="118" spans="1:26">
      <c r="X118" s="84"/>
      <c r="Y118" s="43"/>
      <c r="Z118" s="43"/>
    </row>
  </sheetData>
  <mergeCells count="9">
    <mergeCell ref="D105:D116"/>
    <mergeCell ref="D47:D57"/>
    <mergeCell ref="D6:D18"/>
    <mergeCell ref="D75:D88"/>
    <mergeCell ref="E2:W2"/>
    <mergeCell ref="D34:D45"/>
    <mergeCell ref="D20:D32"/>
    <mergeCell ref="D61:D73"/>
    <mergeCell ref="D90:D101"/>
  </mergeCells>
  <phoneticPr fontId="0" type="noConversion"/>
  <pageMargins left="0.19685039370078741" right="0.19685039370078741" top="0.59055118110236227" bottom="0.19685039370078741" header="0.19685039370078741" footer="0.51181102362204722"/>
  <pageSetup paperSize="9" scale="73" orientation="landscape" horizontalDpi="4294967293" r:id="rId1"/>
  <headerFooter alignWithMargins="0">
    <oddHeader xml:space="preserve">&amp;C&amp;"Book Antiqua,Félkövér"&amp;14Városi tekebajnokság 2012/2013.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60"/>
  <sheetViews>
    <sheetView tabSelected="1" workbookViewId="0">
      <selection activeCell="O9" sqref="N9:O9"/>
    </sheetView>
  </sheetViews>
  <sheetFormatPr defaultRowHeight="15.75"/>
  <cols>
    <col min="2" max="2" width="30.42578125" style="125" customWidth="1"/>
    <col min="12" max="12" width="11.28515625" customWidth="1"/>
  </cols>
  <sheetData>
    <row r="1" spans="1:12">
      <c r="B1" s="170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2" ht="27.75">
      <c r="B2" s="172" t="s">
        <v>177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2">
      <c r="B3" s="170"/>
      <c r="C3" s="171"/>
      <c r="D3" s="171"/>
      <c r="E3" s="171"/>
      <c r="F3" s="171"/>
      <c r="G3" s="171"/>
      <c r="H3" s="171"/>
      <c r="I3" s="171"/>
      <c r="J3" s="171"/>
      <c r="K3" s="171"/>
      <c r="L3" s="171"/>
    </row>
    <row r="4" spans="1:12" ht="12.75">
      <c r="B4" s="174" t="s">
        <v>174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1:12">
      <c r="B5" s="170"/>
      <c r="C5" s="171"/>
      <c r="D5" s="171"/>
      <c r="E5" s="171"/>
      <c r="F5" s="171"/>
      <c r="G5" s="171"/>
      <c r="H5" s="171"/>
      <c r="I5" s="171"/>
      <c r="J5" s="171"/>
      <c r="K5" s="171"/>
      <c r="L5" s="171"/>
    </row>
    <row r="6" spans="1:12">
      <c r="B6" s="170"/>
      <c r="C6" s="171"/>
      <c r="D6" s="171"/>
      <c r="E6" s="171"/>
      <c r="F6" s="171"/>
      <c r="G6" s="171"/>
      <c r="H6" s="171"/>
      <c r="I6" s="171"/>
      <c r="J6" s="171"/>
      <c r="K6" s="171"/>
      <c r="L6" s="171"/>
    </row>
    <row r="7" spans="1:12" ht="13.5" thickBot="1">
      <c r="A7" s="127" t="s">
        <v>169</v>
      </c>
      <c r="B7" s="127" t="s">
        <v>170</v>
      </c>
      <c r="C7" s="127"/>
      <c r="D7" s="127"/>
      <c r="E7" s="127"/>
      <c r="F7" s="127"/>
      <c r="G7" s="127"/>
      <c r="H7" s="127"/>
      <c r="I7" s="127"/>
      <c r="J7" s="127" t="s">
        <v>171</v>
      </c>
      <c r="K7" s="127" t="s">
        <v>172</v>
      </c>
      <c r="L7" s="127" t="s">
        <v>173</v>
      </c>
    </row>
    <row r="8" spans="1:12" ht="20.100000000000001" customHeight="1" thickBot="1">
      <c r="A8" s="150" t="s">
        <v>18</v>
      </c>
      <c r="B8" s="161" t="s">
        <v>126</v>
      </c>
      <c r="C8" s="151">
        <v>299</v>
      </c>
      <c r="D8" s="152">
        <f>154+157</f>
        <v>311</v>
      </c>
      <c r="E8" s="151">
        <v>286</v>
      </c>
      <c r="F8" s="151">
        <v>292</v>
      </c>
      <c r="G8" s="151">
        <v>264</v>
      </c>
      <c r="H8" s="151">
        <v>265</v>
      </c>
      <c r="I8" s="151">
        <v>266</v>
      </c>
      <c r="J8" s="153">
        <f t="shared" ref="J8:J39" si="0">C8+D8+E8+F8+G8+H8+I8</f>
        <v>1983</v>
      </c>
      <c r="K8" s="154">
        <f t="shared" ref="K8:K39" si="1">J8/COUNTIF(C8:I8,"&gt;0")</f>
        <v>283.28571428571428</v>
      </c>
      <c r="L8" s="155">
        <f t="shared" ref="L8:L39" si="2">COUNTIF(C8:I8,"&gt;0")</f>
        <v>7</v>
      </c>
    </row>
    <row r="9" spans="1:12" ht="19.5" thickBot="1">
      <c r="A9" s="150" t="s">
        <v>19</v>
      </c>
      <c r="B9" s="161" t="s">
        <v>128</v>
      </c>
      <c r="C9" s="151">
        <v>261</v>
      </c>
      <c r="D9" s="164">
        <v>0</v>
      </c>
      <c r="E9" s="151">
        <v>267</v>
      </c>
      <c r="F9" s="151">
        <v>264</v>
      </c>
      <c r="G9" s="151">
        <v>269</v>
      </c>
      <c r="H9" s="151">
        <v>266</v>
      </c>
      <c r="I9" s="151">
        <v>263</v>
      </c>
      <c r="J9" s="153">
        <f t="shared" si="0"/>
        <v>1590</v>
      </c>
      <c r="K9" s="154">
        <f t="shared" si="1"/>
        <v>265</v>
      </c>
      <c r="L9" s="155">
        <f t="shared" si="2"/>
        <v>6</v>
      </c>
    </row>
    <row r="10" spans="1:12" ht="19.5" thickBot="1">
      <c r="A10" s="150" t="s">
        <v>20</v>
      </c>
      <c r="B10" s="161" t="s">
        <v>136</v>
      </c>
      <c r="C10" s="156">
        <v>265</v>
      </c>
      <c r="D10" s="164">
        <v>0</v>
      </c>
      <c r="E10" s="151">
        <v>272</v>
      </c>
      <c r="F10" s="151">
        <v>271</v>
      </c>
      <c r="G10" s="151">
        <v>268</v>
      </c>
      <c r="H10" s="151">
        <v>243</v>
      </c>
      <c r="I10" s="151">
        <v>268</v>
      </c>
      <c r="J10" s="153">
        <f t="shared" si="0"/>
        <v>1587</v>
      </c>
      <c r="K10" s="154">
        <f t="shared" si="1"/>
        <v>264.5</v>
      </c>
      <c r="L10" s="155">
        <f t="shared" si="2"/>
        <v>6</v>
      </c>
    </row>
    <row r="11" spans="1:12" ht="19.5" thickBot="1">
      <c r="A11" s="150" t="s">
        <v>21</v>
      </c>
      <c r="B11" s="161" t="s">
        <v>157</v>
      </c>
      <c r="C11" s="164">
        <v>0</v>
      </c>
      <c r="D11" s="157">
        <v>271</v>
      </c>
      <c r="E11" s="157">
        <v>262</v>
      </c>
      <c r="F11" s="164">
        <v>0</v>
      </c>
      <c r="G11" s="157">
        <v>270</v>
      </c>
      <c r="H11" s="164">
        <v>0</v>
      </c>
      <c r="I11" s="157">
        <v>254</v>
      </c>
      <c r="J11" s="158">
        <f t="shared" si="0"/>
        <v>1057</v>
      </c>
      <c r="K11" s="159">
        <f t="shared" si="1"/>
        <v>264.25</v>
      </c>
      <c r="L11" s="160">
        <f t="shared" si="2"/>
        <v>4</v>
      </c>
    </row>
    <row r="12" spans="1:12" ht="19.5" thickBot="1">
      <c r="A12" s="150" t="s">
        <v>22</v>
      </c>
      <c r="B12" s="161" t="s">
        <v>127</v>
      </c>
      <c r="C12" s="151">
        <v>247</v>
      </c>
      <c r="D12" s="151">
        <f>114+134</f>
        <v>248</v>
      </c>
      <c r="E12" s="151">
        <v>262</v>
      </c>
      <c r="F12" s="151">
        <v>246</v>
      </c>
      <c r="G12" s="151">
        <v>264</v>
      </c>
      <c r="H12" s="151">
        <v>277</v>
      </c>
      <c r="I12" s="152">
        <v>305</v>
      </c>
      <c r="J12" s="153">
        <f t="shared" si="0"/>
        <v>1849</v>
      </c>
      <c r="K12" s="154">
        <f t="shared" si="1"/>
        <v>264.14285714285717</v>
      </c>
      <c r="L12" s="155">
        <f t="shared" si="2"/>
        <v>7</v>
      </c>
    </row>
    <row r="13" spans="1:12" ht="19.5" thickBot="1">
      <c r="A13" s="150" t="s">
        <v>23</v>
      </c>
      <c r="B13" s="161" t="s">
        <v>125</v>
      </c>
      <c r="C13" s="157">
        <v>257</v>
      </c>
      <c r="D13" s="157">
        <f>115+119</f>
        <v>234</v>
      </c>
      <c r="E13" s="164">
        <v>0</v>
      </c>
      <c r="F13" s="164">
        <v>0</v>
      </c>
      <c r="G13" s="164">
        <v>0</v>
      </c>
      <c r="H13" s="152">
        <v>304</v>
      </c>
      <c r="I13" s="157">
        <v>252</v>
      </c>
      <c r="J13" s="158">
        <f t="shared" si="0"/>
        <v>1047</v>
      </c>
      <c r="K13" s="159">
        <f t="shared" si="1"/>
        <v>261.75</v>
      </c>
      <c r="L13" s="160">
        <f t="shared" si="2"/>
        <v>4</v>
      </c>
    </row>
    <row r="14" spans="1:12" ht="19.5" thickBot="1">
      <c r="A14" s="150" t="s">
        <v>24</v>
      </c>
      <c r="B14" s="162" t="s">
        <v>133</v>
      </c>
      <c r="C14" s="151">
        <v>279</v>
      </c>
      <c r="D14" s="151">
        <f>132+119</f>
        <v>251</v>
      </c>
      <c r="E14" s="151">
        <v>264</v>
      </c>
      <c r="F14" s="151">
        <v>271</v>
      </c>
      <c r="G14" s="151">
        <v>251</v>
      </c>
      <c r="H14" s="151">
        <v>277</v>
      </c>
      <c r="I14" s="151">
        <v>236</v>
      </c>
      <c r="J14" s="153">
        <f t="shared" si="0"/>
        <v>1829</v>
      </c>
      <c r="K14" s="154">
        <f t="shared" si="1"/>
        <v>261.28571428571428</v>
      </c>
      <c r="L14" s="155">
        <f t="shared" si="2"/>
        <v>7</v>
      </c>
    </row>
    <row r="15" spans="1:12" ht="19.5" thickBot="1">
      <c r="A15" s="150" t="s">
        <v>25</v>
      </c>
      <c r="B15" s="161" t="s">
        <v>138</v>
      </c>
      <c r="C15" s="151">
        <v>261</v>
      </c>
      <c r="D15" s="151">
        <v>261</v>
      </c>
      <c r="E15" s="151">
        <v>287</v>
      </c>
      <c r="F15" s="164">
        <v>0</v>
      </c>
      <c r="G15" s="151">
        <v>265</v>
      </c>
      <c r="H15" s="151">
        <v>233</v>
      </c>
      <c r="I15" s="151">
        <v>258</v>
      </c>
      <c r="J15" s="153">
        <f t="shared" si="0"/>
        <v>1565</v>
      </c>
      <c r="K15" s="154">
        <f t="shared" si="1"/>
        <v>260.83333333333331</v>
      </c>
      <c r="L15" s="155">
        <f t="shared" si="2"/>
        <v>6</v>
      </c>
    </row>
    <row r="16" spans="1:12" ht="19.5" thickBot="1">
      <c r="A16" s="150" t="s">
        <v>26</v>
      </c>
      <c r="B16" s="163" t="s">
        <v>118</v>
      </c>
      <c r="C16" s="151">
        <v>241</v>
      </c>
      <c r="D16" s="156">
        <v>243</v>
      </c>
      <c r="E16" s="151">
        <v>276</v>
      </c>
      <c r="F16" s="151">
        <v>267</v>
      </c>
      <c r="G16" s="151">
        <v>256</v>
      </c>
      <c r="H16" s="151">
        <v>260</v>
      </c>
      <c r="I16" s="164">
        <v>0</v>
      </c>
      <c r="J16" s="153">
        <f t="shared" si="0"/>
        <v>1543</v>
      </c>
      <c r="K16" s="154">
        <f t="shared" si="1"/>
        <v>257.16666666666669</v>
      </c>
      <c r="L16" s="155">
        <f t="shared" si="2"/>
        <v>6</v>
      </c>
    </row>
    <row r="17" spans="1:12" ht="19.5" thickBot="1">
      <c r="A17" s="150" t="s">
        <v>27</v>
      </c>
      <c r="B17" s="161" t="s">
        <v>141</v>
      </c>
      <c r="C17" s="151">
        <v>243</v>
      </c>
      <c r="D17" s="151">
        <f>129+156</f>
        <v>285</v>
      </c>
      <c r="E17" s="151">
        <v>242</v>
      </c>
      <c r="F17" s="151">
        <v>262</v>
      </c>
      <c r="G17" s="151">
        <v>239</v>
      </c>
      <c r="H17" s="151">
        <v>259</v>
      </c>
      <c r="I17" s="151">
        <v>252</v>
      </c>
      <c r="J17" s="153">
        <f t="shared" si="0"/>
        <v>1782</v>
      </c>
      <c r="K17" s="154">
        <f t="shared" si="1"/>
        <v>254.57142857142858</v>
      </c>
      <c r="L17" s="155">
        <f t="shared" si="2"/>
        <v>7</v>
      </c>
    </row>
    <row r="18" spans="1:12" ht="19.5" thickBot="1">
      <c r="A18" s="150" t="s">
        <v>28</v>
      </c>
      <c r="B18" s="161" t="s">
        <v>119</v>
      </c>
      <c r="C18" s="157">
        <v>255</v>
      </c>
      <c r="D18" s="157">
        <v>233</v>
      </c>
      <c r="E18" s="164">
        <v>0</v>
      </c>
      <c r="F18" s="157">
        <v>252</v>
      </c>
      <c r="G18" s="157">
        <v>250</v>
      </c>
      <c r="H18" s="157">
        <v>274</v>
      </c>
      <c r="I18" s="164">
        <v>0</v>
      </c>
      <c r="J18" s="158">
        <f t="shared" si="0"/>
        <v>1264</v>
      </c>
      <c r="K18" s="159">
        <f t="shared" si="1"/>
        <v>252.8</v>
      </c>
      <c r="L18" s="160">
        <f t="shared" si="2"/>
        <v>5</v>
      </c>
    </row>
    <row r="19" spans="1:12" ht="19.5" thickBot="1">
      <c r="A19" s="150" t="s">
        <v>29</v>
      </c>
      <c r="B19" s="161" t="s">
        <v>149</v>
      </c>
      <c r="C19" s="164">
        <v>0</v>
      </c>
      <c r="D19" s="151">
        <f>134+133</f>
        <v>267</v>
      </c>
      <c r="E19" s="151">
        <v>258</v>
      </c>
      <c r="F19" s="151">
        <v>237</v>
      </c>
      <c r="G19" s="151">
        <v>260</v>
      </c>
      <c r="H19" s="151">
        <v>221</v>
      </c>
      <c r="I19" s="151">
        <v>266</v>
      </c>
      <c r="J19" s="153">
        <f t="shared" si="0"/>
        <v>1509</v>
      </c>
      <c r="K19" s="154">
        <f t="shared" si="1"/>
        <v>251.5</v>
      </c>
      <c r="L19" s="155">
        <f t="shared" si="2"/>
        <v>6</v>
      </c>
    </row>
    <row r="20" spans="1:12" ht="16.5" thickBot="1">
      <c r="A20" s="128" t="s">
        <v>30</v>
      </c>
      <c r="B20" s="146" t="s">
        <v>148</v>
      </c>
      <c r="C20" s="147">
        <v>254</v>
      </c>
      <c r="D20" s="147">
        <v>253</v>
      </c>
      <c r="E20" s="147">
        <v>259</v>
      </c>
      <c r="F20" s="147">
        <v>225</v>
      </c>
      <c r="G20" s="147">
        <v>0</v>
      </c>
      <c r="H20" s="147">
        <v>263</v>
      </c>
      <c r="I20" s="147"/>
      <c r="J20" s="148">
        <f t="shared" si="0"/>
        <v>1254</v>
      </c>
      <c r="K20" s="88">
        <f t="shared" si="1"/>
        <v>250.8</v>
      </c>
      <c r="L20" s="149">
        <f t="shared" si="2"/>
        <v>5</v>
      </c>
    </row>
    <row r="21" spans="1:12" ht="19.5" thickBot="1">
      <c r="A21" s="128" t="s">
        <v>31</v>
      </c>
      <c r="B21" s="135" t="s">
        <v>139</v>
      </c>
      <c r="C21" s="136">
        <v>245</v>
      </c>
      <c r="D21" s="136">
        <v>233</v>
      </c>
      <c r="E21" s="136">
        <v>245</v>
      </c>
      <c r="F21" s="136">
        <v>250</v>
      </c>
      <c r="G21" s="136">
        <v>271</v>
      </c>
      <c r="H21" s="136">
        <v>258</v>
      </c>
      <c r="I21" s="136">
        <v>0</v>
      </c>
      <c r="J21" s="132">
        <f t="shared" si="0"/>
        <v>1502</v>
      </c>
      <c r="K21" s="133">
        <f t="shared" si="1"/>
        <v>250.33333333333334</v>
      </c>
      <c r="L21" s="134">
        <f t="shared" si="2"/>
        <v>6</v>
      </c>
    </row>
    <row r="22" spans="1:12" ht="16.5" thickBot="1">
      <c r="A22" s="128" t="s">
        <v>32</v>
      </c>
      <c r="B22" s="140" t="s">
        <v>129</v>
      </c>
      <c r="C22" s="5">
        <v>260</v>
      </c>
      <c r="D22" s="5">
        <v>240</v>
      </c>
      <c r="E22" s="5">
        <v>261</v>
      </c>
      <c r="F22" s="5">
        <v>221</v>
      </c>
      <c r="G22" s="5">
        <v>257</v>
      </c>
      <c r="H22" s="5">
        <v>257</v>
      </c>
      <c r="I22" s="5">
        <v>0</v>
      </c>
      <c r="J22" s="16">
        <f t="shared" si="0"/>
        <v>1496</v>
      </c>
      <c r="K22" s="81">
        <f t="shared" si="1"/>
        <v>249.33333333333334</v>
      </c>
      <c r="L22" s="126">
        <f t="shared" si="2"/>
        <v>6</v>
      </c>
    </row>
    <row r="23" spans="1:12" ht="16.5" thickBot="1">
      <c r="A23" s="128" t="s">
        <v>33</v>
      </c>
      <c r="B23" s="141" t="s">
        <v>124</v>
      </c>
      <c r="C23" s="3">
        <v>239</v>
      </c>
      <c r="D23" s="3">
        <v>0</v>
      </c>
      <c r="E23" s="3">
        <v>263</v>
      </c>
      <c r="F23" s="3">
        <v>0</v>
      </c>
      <c r="G23" s="3">
        <v>255</v>
      </c>
      <c r="H23" s="131">
        <v>239</v>
      </c>
      <c r="I23" s="130"/>
      <c r="J23" s="16">
        <f t="shared" si="0"/>
        <v>996</v>
      </c>
      <c r="K23" s="81">
        <f t="shared" si="1"/>
        <v>249</v>
      </c>
      <c r="L23" s="126">
        <f t="shared" si="2"/>
        <v>4</v>
      </c>
    </row>
    <row r="24" spans="1:12" ht="16.5" thickBot="1">
      <c r="A24" s="128" t="s">
        <v>34</v>
      </c>
      <c r="B24" s="142" t="s">
        <v>143</v>
      </c>
      <c r="C24" s="5">
        <v>232</v>
      </c>
      <c r="D24" s="5">
        <f>129+121</f>
        <v>250</v>
      </c>
      <c r="E24" s="5">
        <v>260</v>
      </c>
      <c r="F24" s="5">
        <v>237</v>
      </c>
      <c r="G24" s="5">
        <v>269</v>
      </c>
      <c r="H24" s="32">
        <v>238</v>
      </c>
      <c r="I24" s="5">
        <v>249</v>
      </c>
      <c r="J24" s="16">
        <f t="shared" si="0"/>
        <v>1735</v>
      </c>
      <c r="K24" s="81">
        <f t="shared" si="1"/>
        <v>247.85714285714286</v>
      </c>
      <c r="L24" s="126">
        <f t="shared" si="2"/>
        <v>7</v>
      </c>
    </row>
    <row r="25" spans="1:12" ht="16.5" thickBot="1">
      <c r="A25" s="128" t="s">
        <v>35</v>
      </c>
      <c r="B25" s="140" t="s">
        <v>137</v>
      </c>
      <c r="C25" s="98">
        <v>229</v>
      </c>
      <c r="D25" s="5">
        <v>0</v>
      </c>
      <c r="E25" s="5">
        <v>273</v>
      </c>
      <c r="F25" s="5">
        <v>270</v>
      </c>
      <c r="G25" s="5">
        <v>0</v>
      </c>
      <c r="H25" s="32">
        <v>216</v>
      </c>
      <c r="I25" s="5">
        <v>0</v>
      </c>
      <c r="J25" s="16">
        <f t="shared" si="0"/>
        <v>988</v>
      </c>
      <c r="K25" s="81">
        <f t="shared" si="1"/>
        <v>247</v>
      </c>
      <c r="L25" s="126">
        <f t="shared" si="2"/>
        <v>4</v>
      </c>
    </row>
    <row r="26" spans="1:12" ht="19.5" thickBot="1">
      <c r="A26" s="128" t="s">
        <v>36</v>
      </c>
      <c r="B26" s="135" t="s">
        <v>147</v>
      </c>
      <c r="C26" s="136">
        <v>256</v>
      </c>
      <c r="D26" s="136">
        <v>274</v>
      </c>
      <c r="E26" s="136">
        <v>218</v>
      </c>
      <c r="F26" s="136">
        <v>260</v>
      </c>
      <c r="G26" s="136">
        <v>0</v>
      </c>
      <c r="H26" s="139">
        <v>222</v>
      </c>
      <c r="I26" s="136"/>
      <c r="J26" s="132">
        <f t="shared" si="0"/>
        <v>1230</v>
      </c>
      <c r="K26" s="133">
        <f t="shared" si="1"/>
        <v>246</v>
      </c>
      <c r="L26" s="134">
        <f t="shared" si="2"/>
        <v>5</v>
      </c>
    </row>
    <row r="27" spans="1:12" ht="19.5" thickBot="1">
      <c r="A27" s="128" t="s">
        <v>37</v>
      </c>
      <c r="B27" s="135" t="s">
        <v>134</v>
      </c>
      <c r="C27" s="136">
        <v>227</v>
      </c>
      <c r="D27" s="136">
        <f>119+128</f>
        <v>247</v>
      </c>
      <c r="E27" s="136">
        <v>243</v>
      </c>
      <c r="F27" s="136">
        <v>278</v>
      </c>
      <c r="G27" s="136">
        <v>253</v>
      </c>
      <c r="H27" s="139">
        <v>254</v>
      </c>
      <c r="I27" s="136">
        <v>218</v>
      </c>
      <c r="J27" s="132">
        <f t="shared" si="0"/>
        <v>1720</v>
      </c>
      <c r="K27" s="133">
        <f t="shared" si="1"/>
        <v>245.71428571428572</v>
      </c>
      <c r="L27" s="134">
        <f t="shared" si="2"/>
        <v>7</v>
      </c>
    </row>
    <row r="28" spans="1:12" ht="16.5" thickBot="1">
      <c r="A28" s="128" t="s">
        <v>38</v>
      </c>
      <c r="B28" s="140" t="s">
        <v>175</v>
      </c>
      <c r="C28" s="5">
        <v>247</v>
      </c>
      <c r="D28" s="5">
        <v>242</v>
      </c>
      <c r="E28" s="5">
        <v>250</v>
      </c>
      <c r="F28" s="5">
        <v>239</v>
      </c>
      <c r="G28" s="5">
        <v>0</v>
      </c>
      <c r="H28" s="32">
        <v>250</v>
      </c>
      <c r="I28" s="5"/>
      <c r="J28" s="16">
        <f t="shared" si="0"/>
        <v>1228</v>
      </c>
      <c r="K28" s="81">
        <f t="shared" si="1"/>
        <v>245.6</v>
      </c>
      <c r="L28" s="126">
        <f t="shared" si="2"/>
        <v>5</v>
      </c>
    </row>
    <row r="29" spans="1:12" ht="16.5" thickBot="1">
      <c r="A29" s="128" t="s">
        <v>39</v>
      </c>
      <c r="B29" s="143" t="s">
        <v>121</v>
      </c>
      <c r="C29" s="24">
        <v>249</v>
      </c>
      <c r="D29" s="8">
        <f>117+137</f>
        <v>254</v>
      </c>
      <c r="E29" s="8">
        <v>249</v>
      </c>
      <c r="F29" s="8">
        <v>0</v>
      </c>
      <c r="G29" s="8">
        <v>0</v>
      </c>
      <c r="H29" s="33">
        <v>223</v>
      </c>
      <c r="I29" s="8"/>
      <c r="J29" s="16">
        <f t="shared" si="0"/>
        <v>975</v>
      </c>
      <c r="K29" s="81">
        <f t="shared" si="1"/>
        <v>243.75</v>
      </c>
      <c r="L29" s="126">
        <f t="shared" si="2"/>
        <v>4</v>
      </c>
    </row>
    <row r="30" spans="1:12" ht="16.5" thickBot="1">
      <c r="A30" s="128" t="s">
        <v>40</v>
      </c>
      <c r="B30" s="144" t="s">
        <v>168</v>
      </c>
      <c r="C30" s="3">
        <v>0</v>
      </c>
      <c r="D30" s="3">
        <v>242</v>
      </c>
      <c r="E30" s="3">
        <v>230</v>
      </c>
      <c r="F30" s="3">
        <v>254</v>
      </c>
      <c r="G30" s="3">
        <v>231</v>
      </c>
      <c r="H30" s="3">
        <v>252</v>
      </c>
      <c r="I30" s="3">
        <v>0</v>
      </c>
      <c r="J30" s="16">
        <f t="shared" si="0"/>
        <v>1209</v>
      </c>
      <c r="K30" s="80">
        <f t="shared" si="1"/>
        <v>241.8</v>
      </c>
      <c r="L30" s="126">
        <f t="shared" si="2"/>
        <v>5</v>
      </c>
    </row>
    <row r="31" spans="1:12" ht="16.5" thickBot="1">
      <c r="A31" s="128" t="s">
        <v>42</v>
      </c>
      <c r="B31" s="140" t="s">
        <v>144</v>
      </c>
      <c r="C31" s="5">
        <v>271</v>
      </c>
      <c r="D31" s="5">
        <f>110+110</f>
        <v>220</v>
      </c>
      <c r="E31" s="5">
        <v>240</v>
      </c>
      <c r="F31" s="5">
        <v>243</v>
      </c>
      <c r="G31" s="5">
        <v>0</v>
      </c>
      <c r="H31" s="5">
        <v>252</v>
      </c>
      <c r="I31" s="5">
        <v>191</v>
      </c>
      <c r="J31" s="16">
        <f t="shared" si="0"/>
        <v>1417</v>
      </c>
      <c r="K31" s="81">
        <f t="shared" si="1"/>
        <v>236.16666666666666</v>
      </c>
      <c r="L31" s="126">
        <f t="shared" si="2"/>
        <v>6</v>
      </c>
    </row>
    <row r="32" spans="1:12" ht="16.5" thickBot="1">
      <c r="A32" s="128" t="s">
        <v>43</v>
      </c>
      <c r="B32" s="140" t="s">
        <v>135</v>
      </c>
      <c r="C32" s="5">
        <v>206</v>
      </c>
      <c r="D32" s="5">
        <f>117+100</f>
        <v>217</v>
      </c>
      <c r="E32" s="5">
        <v>236</v>
      </c>
      <c r="F32" s="5">
        <v>244</v>
      </c>
      <c r="G32" s="5">
        <v>250</v>
      </c>
      <c r="H32" s="5">
        <v>247</v>
      </c>
      <c r="I32" s="5">
        <v>247</v>
      </c>
      <c r="J32" s="16">
        <f t="shared" si="0"/>
        <v>1647</v>
      </c>
      <c r="K32" s="81">
        <f t="shared" si="1"/>
        <v>235.28571428571428</v>
      </c>
      <c r="L32" s="126">
        <f t="shared" si="2"/>
        <v>7</v>
      </c>
    </row>
    <row r="33" spans="1:12" ht="16.5" thickBot="1">
      <c r="A33" s="128" t="s">
        <v>44</v>
      </c>
      <c r="B33" s="140" t="s">
        <v>155</v>
      </c>
      <c r="C33" s="5">
        <v>0</v>
      </c>
      <c r="D33" s="5">
        <v>213</v>
      </c>
      <c r="E33" s="5">
        <v>0</v>
      </c>
      <c r="F33" s="5">
        <v>235</v>
      </c>
      <c r="G33" s="5">
        <v>251</v>
      </c>
      <c r="H33" s="98">
        <v>235</v>
      </c>
      <c r="I33" s="5">
        <v>0</v>
      </c>
      <c r="J33" s="16">
        <f t="shared" si="0"/>
        <v>934</v>
      </c>
      <c r="K33" s="81">
        <f t="shared" si="1"/>
        <v>233.5</v>
      </c>
      <c r="L33" s="126">
        <f t="shared" si="2"/>
        <v>4</v>
      </c>
    </row>
    <row r="34" spans="1:12" ht="16.5" thickBot="1">
      <c r="A34" s="128" t="s">
        <v>45</v>
      </c>
      <c r="B34" s="140" t="s">
        <v>130</v>
      </c>
      <c r="C34" s="5">
        <v>222</v>
      </c>
      <c r="D34" s="5">
        <v>241</v>
      </c>
      <c r="E34" s="98">
        <v>238</v>
      </c>
      <c r="F34" s="5">
        <v>231</v>
      </c>
      <c r="G34" s="5">
        <v>214</v>
      </c>
      <c r="H34" s="5">
        <v>251</v>
      </c>
      <c r="I34" s="5">
        <v>0</v>
      </c>
      <c r="J34" s="16">
        <f t="shared" si="0"/>
        <v>1397</v>
      </c>
      <c r="K34" s="81">
        <f t="shared" si="1"/>
        <v>232.83333333333334</v>
      </c>
      <c r="L34" s="126">
        <f t="shared" si="2"/>
        <v>6</v>
      </c>
    </row>
    <row r="35" spans="1:12" ht="16.5" thickBot="1">
      <c r="A35" s="128" t="s">
        <v>46</v>
      </c>
      <c r="B35" s="140" t="s">
        <v>160</v>
      </c>
      <c r="C35" s="5">
        <v>0</v>
      </c>
      <c r="D35" s="5">
        <v>0</v>
      </c>
      <c r="E35" s="5">
        <v>266</v>
      </c>
      <c r="F35" s="98">
        <v>289</v>
      </c>
      <c r="G35" s="5">
        <v>275</v>
      </c>
      <c r="H35" s="5">
        <v>0</v>
      </c>
      <c r="I35" s="5"/>
      <c r="J35" s="16">
        <f t="shared" si="0"/>
        <v>830</v>
      </c>
      <c r="K35" s="81">
        <f t="shared" si="1"/>
        <v>276.66666666666669</v>
      </c>
      <c r="L35" s="126">
        <f t="shared" si="2"/>
        <v>3</v>
      </c>
    </row>
    <row r="36" spans="1:12" ht="16.5" thickBot="1">
      <c r="A36" s="128" t="s">
        <v>47</v>
      </c>
      <c r="B36" s="144" t="s">
        <v>167</v>
      </c>
      <c r="C36" s="129">
        <v>0</v>
      </c>
      <c r="D36" s="3">
        <v>0</v>
      </c>
      <c r="E36" s="3">
        <v>0</v>
      </c>
      <c r="F36" s="138">
        <v>280</v>
      </c>
      <c r="G36" s="3">
        <v>264</v>
      </c>
      <c r="H36" s="3">
        <v>262</v>
      </c>
      <c r="I36" s="3">
        <v>0</v>
      </c>
      <c r="J36" s="16">
        <f t="shared" si="0"/>
        <v>806</v>
      </c>
      <c r="K36" s="81">
        <f t="shared" si="1"/>
        <v>268.66666666666669</v>
      </c>
      <c r="L36" s="126">
        <f t="shared" si="2"/>
        <v>3</v>
      </c>
    </row>
    <row r="37" spans="1:12" ht="16.5" thickBot="1">
      <c r="A37" s="128" t="s">
        <v>48</v>
      </c>
      <c r="B37" s="142" t="s">
        <v>123</v>
      </c>
      <c r="C37" s="5">
        <v>263</v>
      </c>
      <c r="D37" s="5">
        <v>0</v>
      </c>
      <c r="E37" s="5">
        <v>252</v>
      </c>
      <c r="F37" s="5">
        <v>0</v>
      </c>
      <c r="G37" s="5">
        <v>273</v>
      </c>
      <c r="H37" s="5">
        <v>0</v>
      </c>
      <c r="I37" s="5"/>
      <c r="J37" s="16">
        <f t="shared" si="0"/>
        <v>788</v>
      </c>
      <c r="K37" s="81">
        <f t="shared" si="1"/>
        <v>262.66666666666669</v>
      </c>
      <c r="L37" s="126">
        <f t="shared" si="2"/>
        <v>3</v>
      </c>
    </row>
    <row r="38" spans="1:12" ht="16.5" thickBot="1">
      <c r="A38" s="128" t="s">
        <v>49</v>
      </c>
      <c r="B38" s="140" t="s">
        <v>176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260</v>
      </c>
      <c r="I38" s="5"/>
      <c r="J38" s="16">
        <f t="shared" si="0"/>
        <v>260</v>
      </c>
      <c r="K38" s="81">
        <f t="shared" si="1"/>
        <v>260</v>
      </c>
      <c r="L38" s="126">
        <f t="shared" si="2"/>
        <v>1</v>
      </c>
    </row>
    <row r="39" spans="1:12" ht="16.5" thickBot="1">
      <c r="A39" s="128" t="s">
        <v>50</v>
      </c>
      <c r="B39" s="142" t="s">
        <v>142</v>
      </c>
      <c r="C39" s="5">
        <v>251</v>
      </c>
      <c r="D39" s="5">
        <v>0</v>
      </c>
      <c r="E39" s="5">
        <v>0</v>
      </c>
      <c r="F39" s="5">
        <v>0</v>
      </c>
      <c r="G39" s="5">
        <v>260</v>
      </c>
      <c r="H39" s="5">
        <v>0</v>
      </c>
      <c r="I39" s="5">
        <v>0</v>
      </c>
      <c r="J39" s="16">
        <f t="shared" si="0"/>
        <v>511</v>
      </c>
      <c r="K39" s="81">
        <f t="shared" si="1"/>
        <v>255.5</v>
      </c>
      <c r="L39" s="126">
        <f t="shared" si="2"/>
        <v>2</v>
      </c>
    </row>
    <row r="40" spans="1:12" ht="16.5" thickBot="1">
      <c r="A40" s="128" t="s">
        <v>51</v>
      </c>
      <c r="B40" s="140" t="s">
        <v>159</v>
      </c>
      <c r="C40" s="42">
        <v>0</v>
      </c>
      <c r="D40" s="5">
        <v>241</v>
      </c>
      <c r="E40" s="5">
        <v>0</v>
      </c>
      <c r="F40" s="97">
        <v>0</v>
      </c>
      <c r="G40" s="5">
        <v>250</v>
      </c>
      <c r="H40" s="5">
        <v>273</v>
      </c>
      <c r="I40" s="5">
        <v>0</v>
      </c>
      <c r="J40" s="16">
        <f t="shared" ref="J40:J71" si="3">C40+D40+E40+F40+G40+H40+I40</f>
        <v>764</v>
      </c>
      <c r="K40" s="81">
        <f t="shared" ref="K40:K71" si="4">J40/COUNTIF(C40:I40,"&gt;0")</f>
        <v>254.66666666666666</v>
      </c>
      <c r="L40" s="126">
        <f t="shared" ref="L40:L60" si="5">COUNTIF(C40:I40,"&gt;0")</f>
        <v>3</v>
      </c>
    </row>
    <row r="41" spans="1:12" ht="16.5" thickBot="1">
      <c r="A41" s="128" t="s">
        <v>52</v>
      </c>
      <c r="B41" s="144" t="s">
        <v>161</v>
      </c>
      <c r="C41" s="129">
        <v>0</v>
      </c>
      <c r="D41" s="3">
        <v>0</v>
      </c>
      <c r="E41" s="3">
        <v>254</v>
      </c>
      <c r="F41" s="3">
        <v>0</v>
      </c>
      <c r="G41" s="3">
        <v>0</v>
      </c>
      <c r="H41" s="3">
        <v>0</v>
      </c>
      <c r="I41" s="3">
        <v>0</v>
      </c>
      <c r="J41" s="16">
        <f t="shared" si="3"/>
        <v>254</v>
      </c>
      <c r="K41" s="96">
        <f t="shared" si="4"/>
        <v>254</v>
      </c>
      <c r="L41" s="126">
        <f t="shared" si="5"/>
        <v>1</v>
      </c>
    </row>
    <row r="42" spans="1:12" ht="16.5" thickBot="1">
      <c r="A42" s="128" t="s">
        <v>53</v>
      </c>
      <c r="B42" s="140" t="s">
        <v>131</v>
      </c>
      <c r="C42" s="5">
        <v>247</v>
      </c>
      <c r="D42" s="5">
        <v>0</v>
      </c>
      <c r="E42" s="5">
        <v>258</v>
      </c>
      <c r="F42" s="5">
        <v>0</v>
      </c>
      <c r="G42" s="5">
        <v>0</v>
      </c>
      <c r="H42" s="5">
        <v>0</v>
      </c>
      <c r="I42" s="5">
        <v>0</v>
      </c>
      <c r="J42" s="16">
        <f t="shared" si="3"/>
        <v>505</v>
      </c>
      <c r="K42" s="88">
        <f t="shared" si="4"/>
        <v>252.5</v>
      </c>
      <c r="L42" s="126">
        <f t="shared" si="5"/>
        <v>2</v>
      </c>
    </row>
    <row r="43" spans="1:12" ht="16.5" thickBot="1">
      <c r="A43" s="128" t="s">
        <v>54</v>
      </c>
      <c r="B43" s="140" t="s">
        <v>162</v>
      </c>
      <c r="C43" s="5">
        <v>0</v>
      </c>
      <c r="D43" s="5">
        <v>0</v>
      </c>
      <c r="E43" s="5">
        <v>251</v>
      </c>
      <c r="F43" s="5">
        <v>0</v>
      </c>
      <c r="G43" s="5">
        <v>0</v>
      </c>
      <c r="H43" s="5">
        <v>0</v>
      </c>
      <c r="I43" s="5">
        <v>0</v>
      </c>
      <c r="J43" s="16">
        <f t="shared" si="3"/>
        <v>251</v>
      </c>
      <c r="K43" s="81">
        <f t="shared" si="4"/>
        <v>251</v>
      </c>
      <c r="L43" s="126">
        <f t="shared" si="5"/>
        <v>1</v>
      </c>
    </row>
    <row r="44" spans="1:12" ht="16.5" thickBot="1">
      <c r="A44" s="128" t="s">
        <v>55</v>
      </c>
      <c r="B44" s="140" t="s">
        <v>158</v>
      </c>
      <c r="C44" s="5">
        <v>0</v>
      </c>
      <c r="D44" s="5">
        <v>228</v>
      </c>
      <c r="E44" s="5">
        <v>0</v>
      </c>
      <c r="F44" s="5">
        <v>0</v>
      </c>
      <c r="G44" s="5">
        <v>264</v>
      </c>
      <c r="H44" s="5">
        <v>0</v>
      </c>
      <c r="I44" s="5">
        <v>254</v>
      </c>
      <c r="J44" s="16">
        <f t="shared" si="3"/>
        <v>746</v>
      </c>
      <c r="K44" s="81">
        <f t="shared" si="4"/>
        <v>248.66666666666666</v>
      </c>
      <c r="L44" s="126">
        <f t="shared" si="5"/>
        <v>3</v>
      </c>
    </row>
    <row r="45" spans="1:12" ht="16.5" thickBot="1">
      <c r="A45" s="128" t="s">
        <v>56</v>
      </c>
      <c r="B45" s="140" t="s">
        <v>165</v>
      </c>
      <c r="C45" s="5">
        <v>0</v>
      </c>
      <c r="D45" s="5">
        <v>0</v>
      </c>
      <c r="E45" s="5">
        <v>0</v>
      </c>
      <c r="F45" s="5">
        <v>259</v>
      </c>
      <c r="G45" s="5">
        <v>0</v>
      </c>
      <c r="H45" s="5">
        <v>0</v>
      </c>
      <c r="I45" s="5">
        <v>235</v>
      </c>
      <c r="J45" s="16">
        <f t="shared" si="3"/>
        <v>494</v>
      </c>
      <c r="K45" s="81">
        <f t="shared" si="4"/>
        <v>247</v>
      </c>
      <c r="L45" s="126">
        <f t="shared" si="5"/>
        <v>2</v>
      </c>
    </row>
    <row r="46" spans="1:12" ht="16.5" thickBot="1">
      <c r="A46" s="128" t="s">
        <v>57</v>
      </c>
      <c r="B46" s="140" t="s">
        <v>163</v>
      </c>
      <c r="C46" s="5">
        <v>0</v>
      </c>
      <c r="D46" s="5">
        <v>0</v>
      </c>
      <c r="E46" s="5">
        <v>0</v>
      </c>
      <c r="F46" s="5">
        <v>245</v>
      </c>
      <c r="G46" s="5">
        <v>0</v>
      </c>
      <c r="H46" s="5">
        <v>0</v>
      </c>
      <c r="I46" s="51"/>
      <c r="J46" s="16">
        <f t="shared" si="3"/>
        <v>245</v>
      </c>
      <c r="K46" s="81">
        <f t="shared" si="4"/>
        <v>245</v>
      </c>
      <c r="L46" s="126">
        <f t="shared" si="5"/>
        <v>1</v>
      </c>
    </row>
    <row r="47" spans="1:12" ht="16.5" thickBot="1">
      <c r="A47" s="128" t="s">
        <v>58</v>
      </c>
      <c r="B47" s="142" t="s">
        <v>150</v>
      </c>
      <c r="C47" s="5">
        <v>0</v>
      </c>
      <c r="D47" s="5">
        <f>120+110</f>
        <v>230</v>
      </c>
      <c r="E47" s="5">
        <v>0</v>
      </c>
      <c r="F47" s="5">
        <v>258</v>
      </c>
      <c r="G47" s="5">
        <v>0</v>
      </c>
      <c r="H47" s="5">
        <v>0</v>
      </c>
      <c r="I47" s="5">
        <v>0</v>
      </c>
      <c r="J47" s="16">
        <f t="shared" si="3"/>
        <v>488</v>
      </c>
      <c r="K47" s="81">
        <f t="shared" si="4"/>
        <v>244</v>
      </c>
      <c r="L47" s="126">
        <f t="shared" si="5"/>
        <v>2</v>
      </c>
    </row>
    <row r="48" spans="1:12" ht="16.5" thickBot="1">
      <c r="A48" s="128" t="s">
        <v>59</v>
      </c>
      <c r="B48" s="145" t="s">
        <v>166</v>
      </c>
      <c r="C48" s="5">
        <v>0</v>
      </c>
      <c r="D48" s="5">
        <v>0</v>
      </c>
      <c r="E48" s="5">
        <v>0</v>
      </c>
      <c r="F48" s="5">
        <v>0</v>
      </c>
      <c r="G48" s="5">
        <v>239</v>
      </c>
      <c r="H48" s="5">
        <v>0</v>
      </c>
      <c r="I48" s="5">
        <v>0</v>
      </c>
      <c r="J48" s="16">
        <f t="shared" si="3"/>
        <v>239</v>
      </c>
      <c r="K48" s="81">
        <f t="shared" si="4"/>
        <v>239</v>
      </c>
      <c r="L48" s="126">
        <f t="shared" si="5"/>
        <v>1</v>
      </c>
    </row>
    <row r="49" spans="1:12">
      <c r="A49" s="128" t="s">
        <v>60</v>
      </c>
      <c r="B49" s="141" t="s">
        <v>132</v>
      </c>
      <c r="C49" s="24">
        <v>239</v>
      </c>
      <c r="D49" s="3">
        <v>0</v>
      </c>
      <c r="E49" s="3"/>
      <c r="F49" s="3">
        <v>0</v>
      </c>
      <c r="G49" s="3">
        <v>0</v>
      </c>
      <c r="H49" s="3">
        <v>0</v>
      </c>
      <c r="I49" s="3">
        <v>0</v>
      </c>
      <c r="J49" s="17">
        <f t="shared" si="3"/>
        <v>239</v>
      </c>
      <c r="K49" s="81">
        <f t="shared" si="4"/>
        <v>239</v>
      </c>
      <c r="L49" s="126">
        <f t="shared" si="5"/>
        <v>1</v>
      </c>
    </row>
    <row r="50" spans="1:12">
      <c r="A50" s="128" t="s">
        <v>61</v>
      </c>
      <c r="B50" s="140" t="s">
        <v>164</v>
      </c>
      <c r="C50" s="5">
        <v>0</v>
      </c>
      <c r="D50" s="5">
        <v>0</v>
      </c>
      <c r="E50" s="5">
        <v>0</v>
      </c>
      <c r="F50" s="5">
        <v>228</v>
      </c>
      <c r="G50" s="5">
        <v>0</v>
      </c>
      <c r="H50" s="5">
        <v>253</v>
      </c>
      <c r="I50" s="5">
        <v>235</v>
      </c>
      <c r="J50" s="17">
        <f t="shared" si="3"/>
        <v>716</v>
      </c>
      <c r="K50" s="81">
        <f t="shared" si="4"/>
        <v>238.66666666666666</v>
      </c>
      <c r="L50" s="126">
        <f t="shared" si="5"/>
        <v>3</v>
      </c>
    </row>
    <row r="51" spans="1:12">
      <c r="A51" s="128" t="s">
        <v>62</v>
      </c>
      <c r="B51" s="140" t="s">
        <v>154</v>
      </c>
      <c r="C51" s="42">
        <v>0</v>
      </c>
      <c r="D51" s="97">
        <f>114+124</f>
        <v>238</v>
      </c>
      <c r="E51" s="5">
        <v>0</v>
      </c>
      <c r="F51" s="98">
        <v>0</v>
      </c>
      <c r="G51" s="5">
        <v>0</v>
      </c>
      <c r="H51" s="5">
        <v>0</v>
      </c>
      <c r="I51" s="5">
        <v>0</v>
      </c>
      <c r="J51" s="17">
        <f t="shared" si="3"/>
        <v>238</v>
      </c>
      <c r="K51" s="81">
        <f t="shared" si="4"/>
        <v>238</v>
      </c>
      <c r="L51" s="126">
        <f t="shared" si="5"/>
        <v>1</v>
      </c>
    </row>
    <row r="52" spans="1:12">
      <c r="A52" s="128" t="s">
        <v>63</v>
      </c>
      <c r="B52" s="140" t="s">
        <v>153</v>
      </c>
      <c r="C52" s="5">
        <v>0</v>
      </c>
      <c r="D52" s="5">
        <f>94+120</f>
        <v>214</v>
      </c>
      <c r="E52" s="5">
        <v>0</v>
      </c>
      <c r="F52" s="5">
        <v>0</v>
      </c>
      <c r="G52" s="5">
        <v>0</v>
      </c>
      <c r="H52" s="5">
        <v>256</v>
      </c>
      <c r="I52" s="5"/>
      <c r="J52" s="17">
        <f t="shared" si="3"/>
        <v>470</v>
      </c>
      <c r="K52" s="81">
        <f t="shared" si="4"/>
        <v>235</v>
      </c>
      <c r="L52" s="126">
        <f t="shared" si="5"/>
        <v>2</v>
      </c>
    </row>
    <row r="53" spans="1:12" ht="16.5" thickBot="1">
      <c r="A53" s="128" t="s">
        <v>64</v>
      </c>
      <c r="B53" s="140" t="s">
        <v>140</v>
      </c>
      <c r="C53" s="5">
        <v>233</v>
      </c>
      <c r="D53" s="98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17">
        <f t="shared" si="3"/>
        <v>233</v>
      </c>
      <c r="K53" s="81">
        <f t="shared" si="4"/>
        <v>233</v>
      </c>
      <c r="L53" s="126">
        <f t="shared" si="5"/>
        <v>1</v>
      </c>
    </row>
    <row r="54" spans="1:12" ht="16.5" thickBot="1">
      <c r="A54" s="128" t="s">
        <v>65</v>
      </c>
      <c r="B54" s="141" t="s">
        <v>151</v>
      </c>
      <c r="C54" s="3">
        <v>0</v>
      </c>
      <c r="D54" s="3">
        <f>109+120</f>
        <v>229</v>
      </c>
      <c r="E54" s="3">
        <v>0</v>
      </c>
      <c r="F54" s="3">
        <v>240</v>
      </c>
      <c r="G54" s="3">
        <v>0</v>
      </c>
      <c r="H54" s="3">
        <v>227</v>
      </c>
      <c r="I54" s="130"/>
      <c r="J54" s="16">
        <f t="shared" si="3"/>
        <v>696</v>
      </c>
      <c r="K54" s="80">
        <f t="shared" si="4"/>
        <v>232</v>
      </c>
      <c r="L54" s="126">
        <f t="shared" si="5"/>
        <v>3</v>
      </c>
    </row>
    <row r="55" spans="1:12" ht="16.5" thickBot="1">
      <c r="A55" s="128" t="s">
        <v>66</v>
      </c>
      <c r="B55" s="142" t="s">
        <v>152</v>
      </c>
      <c r="C55" s="5">
        <v>0</v>
      </c>
      <c r="D55" s="5">
        <f>118+120</f>
        <v>238</v>
      </c>
      <c r="E55" s="5">
        <v>0</v>
      </c>
      <c r="F55" s="5">
        <v>222</v>
      </c>
      <c r="G55" s="5">
        <v>0</v>
      </c>
      <c r="H55" s="5">
        <v>0</v>
      </c>
      <c r="I55" s="5">
        <v>0</v>
      </c>
      <c r="J55" s="16">
        <f t="shared" si="3"/>
        <v>460</v>
      </c>
      <c r="K55" s="81">
        <f t="shared" si="4"/>
        <v>230</v>
      </c>
      <c r="L55" s="126">
        <f t="shared" si="5"/>
        <v>2</v>
      </c>
    </row>
    <row r="56" spans="1:12" ht="16.5" thickBot="1">
      <c r="A56" s="128" t="s">
        <v>67</v>
      </c>
      <c r="B56" s="142" t="s">
        <v>122</v>
      </c>
      <c r="C56" s="5">
        <v>231</v>
      </c>
      <c r="D56" s="5">
        <v>0</v>
      </c>
      <c r="E56" s="98">
        <v>0</v>
      </c>
      <c r="F56" s="5">
        <v>232</v>
      </c>
      <c r="G56" s="5">
        <v>224</v>
      </c>
      <c r="H56" s="5">
        <v>0</v>
      </c>
      <c r="I56" s="5">
        <v>0</v>
      </c>
      <c r="J56" s="16">
        <f t="shared" si="3"/>
        <v>687</v>
      </c>
      <c r="K56" s="81">
        <f t="shared" si="4"/>
        <v>229</v>
      </c>
      <c r="L56" s="126">
        <f t="shared" si="5"/>
        <v>3</v>
      </c>
    </row>
    <row r="57" spans="1:12" ht="16.5" thickBot="1">
      <c r="A57" s="128" t="s">
        <v>68</v>
      </c>
      <c r="B57" s="140" t="s">
        <v>117</v>
      </c>
      <c r="C57" s="5">
        <v>270</v>
      </c>
      <c r="D57" s="5">
        <v>0</v>
      </c>
      <c r="E57" s="5">
        <v>208</v>
      </c>
      <c r="F57" s="5">
        <v>207</v>
      </c>
      <c r="G57" s="5">
        <v>0</v>
      </c>
      <c r="H57" s="5">
        <v>0</v>
      </c>
      <c r="I57" s="5">
        <v>0</v>
      </c>
      <c r="J57" s="16">
        <f t="shared" si="3"/>
        <v>685</v>
      </c>
      <c r="K57" s="81">
        <f t="shared" si="4"/>
        <v>228.33333333333334</v>
      </c>
      <c r="L57" s="126">
        <f t="shared" si="5"/>
        <v>3</v>
      </c>
    </row>
    <row r="58" spans="1:12" ht="16.5" thickBot="1">
      <c r="A58" s="128" t="s">
        <v>69</v>
      </c>
      <c r="B58" s="140" t="s">
        <v>120</v>
      </c>
      <c r="C58" s="5">
        <v>231</v>
      </c>
      <c r="D58" s="5">
        <v>230</v>
      </c>
      <c r="E58" s="98">
        <v>215</v>
      </c>
      <c r="F58" s="5">
        <v>0</v>
      </c>
      <c r="G58" s="5">
        <v>0</v>
      </c>
      <c r="H58" s="5">
        <v>0</v>
      </c>
      <c r="I58" s="5">
        <v>0</v>
      </c>
      <c r="J58" s="16">
        <f t="shared" si="3"/>
        <v>676</v>
      </c>
      <c r="K58" s="81">
        <f t="shared" si="4"/>
        <v>225.33333333333334</v>
      </c>
      <c r="L58" s="126">
        <f t="shared" si="5"/>
        <v>3</v>
      </c>
    </row>
    <row r="59" spans="1:12" ht="16.5" thickBot="1">
      <c r="A59" s="128" t="s">
        <v>70</v>
      </c>
      <c r="B59" s="142" t="s">
        <v>156</v>
      </c>
      <c r="C59" s="5">
        <v>0</v>
      </c>
      <c r="D59" s="5">
        <v>205</v>
      </c>
      <c r="E59" s="5">
        <v>225</v>
      </c>
      <c r="F59" s="5">
        <v>0</v>
      </c>
      <c r="G59" s="5">
        <v>0</v>
      </c>
      <c r="H59" s="5">
        <v>0</v>
      </c>
      <c r="I59" s="5"/>
      <c r="J59" s="16">
        <f t="shared" si="3"/>
        <v>430</v>
      </c>
      <c r="K59" s="81">
        <f t="shared" si="4"/>
        <v>215</v>
      </c>
      <c r="L59" s="126">
        <f t="shared" si="5"/>
        <v>2</v>
      </c>
    </row>
    <row r="60" spans="1:12">
      <c r="A60" s="137" t="s">
        <v>71</v>
      </c>
      <c r="B60" s="140" t="s">
        <v>145</v>
      </c>
      <c r="C60" s="5">
        <v>211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/>
      <c r="J60" s="16">
        <f t="shared" si="3"/>
        <v>211</v>
      </c>
      <c r="K60" s="81">
        <f t="shared" si="4"/>
        <v>211</v>
      </c>
      <c r="L60" s="126">
        <f t="shared" si="5"/>
        <v>1</v>
      </c>
    </row>
  </sheetData>
  <sortState ref="B35:L60">
    <sortCondition descending="1" ref="K35:K60"/>
  </sortState>
  <mergeCells count="6">
    <mergeCell ref="B6:L6"/>
    <mergeCell ref="B1:L1"/>
    <mergeCell ref="B2:L2"/>
    <mergeCell ref="B3:L3"/>
    <mergeCell ref="B4:L4"/>
    <mergeCell ref="B5:L5"/>
  </mergeCells>
  <pageMargins left="0.15748031496062992" right="0.15748031496062992" top="0.74803149606299213" bottom="0.74803149606299213" header="0.31496062992125984" footer="0.31496062992125984"/>
  <pageSetup paperSize="9" scale="75" orientation="portrait" r:id="rId1"/>
  <legacyDrawing r:id="rId2"/>
  <oleObjects>
    <oleObject progId="Word.Document.12" shapeId="1025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2017.  ősz</vt:lpstr>
      <vt:lpstr>Munka1</vt:lpstr>
    </vt:vector>
  </TitlesOfParts>
  <Company>Répcelak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Sportpálya;Gallen Ervin</dc:creator>
  <cp:lastModifiedBy>Zoldfa</cp:lastModifiedBy>
  <cp:lastPrinted>2018-07-16T21:08:55Z</cp:lastPrinted>
  <dcterms:created xsi:type="dcterms:W3CDTF">2005-11-25T17:18:26Z</dcterms:created>
  <dcterms:modified xsi:type="dcterms:W3CDTF">2018-07-16T21:09:35Z</dcterms:modified>
</cp:coreProperties>
</file>